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90" tabRatio="815" activeTab="1"/>
  </bookViews>
  <sheets>
    <sheet name="Titulní strana" sheetId="1" r:id="rId1"/>
    <sheet name="NSS-A" sheetId="2" r:id="rId2"/>
    <sheet name="NSS-B" sheetId="3" r:id="rId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'NSS-A'!$A$1:$AA$21</definedName>
    <definedName name="_xlnm.Print_Area" localSheetId="2">'NSS-B'!$A$1:$AA$21</definedName>
    <definedName name="_xlnm.Print_Area" localSheetId="0">'Titulní strana'!$A$1:$E$47</definedName>
  </definedNames>
  <calcPr fullCalcOnLoad="1"/>
</workbook>
</file>

<file path=xl/sharedStrings.xml><?xml version="1.0" encoding="utf-8"?>
<sst xmlns="http://schemas.openxmlformats.org/spreadsheetml/2006/main" count="265" uniqueCount="158">
  <si>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</si>
  <si>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</si>
  <si>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</si>
  <si>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</si>
  <si>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</si>
  <si>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</si>
  <si>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</si>
  <si>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</si>
  <si>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</si>
  <si>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</si>
  <si>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</si>
  <si>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</si>
  <si>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</si>
  <si>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</si>
  <si>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</si>
  <si>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</si>
  <si>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</si>
  <si>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</si>
  <si>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</si>
  <si>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</si>
  <si>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</si>
  <si>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</si>
  <si>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</si>
  <si>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</si>
  <si>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</si>
  <si>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</si>
  <si>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</si>
  <si>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</si>
  <si>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</si>
  <si>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</si>
  <si>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</si>
  <si>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</si>
  <si>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</si>
  <si>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</si>
  <si>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</si>
  <si>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</si>
  <si>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</si>
  <si>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</si>
  <si>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</si>
  <si>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</si>
  <si>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</si>
  <si>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</si>
  <si>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Bohuslav Ferjančič</t>
  </si>
  <si>
    <t>R-41</t>
  </si>
  <si>
    <t>Lubomír Jedlička</t>
  </si>
  <si>
    <t>R-125</t>
  </si>
  <si>
    <t>František Hosnedl</t>
  </si>
  <si>
    <t>R-27</t>
  </si>
  <si>
    <t>1:20</t>
  </si>
  <si>
    <t>1:10</t>
  </si>
  <si>
    <t>KLoM Plzeň-Letkov</t>
  </si>
  <si>
    <t>Otakar Holan</t>
  </si>
  <si>
    <t>Jan Jedlička</t>
  </si>
  <si>
    <t>R-24</t>
  </si>
  <si>
    <t>Emler Vratislav</t>
  </si>
  <si>
    <t>CZ-11/A</t>
  </si>
  <si>
    <t>Bohuslav Cirhan</t>
  </si>
  <si>
    <t>"NAUTILUS"Proboštov</t>
  </si>
  <si>
    <t>Petr Jíša</t>
  </si>
  <si>
    <t>R-85</t>
  </si>
  <si>
    <t>CZ-02/A/OS</t>
  </si>
  <si>
    <t>KLM "Royal Dux" Duchcov</t>
  </si>
  <si>
    <t>CZ-22/A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</si>
  <si>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</si>
  <si>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</si>
  <si>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</si>
  <si>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</si>
  <si>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</si>
  <si>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</si>
  <si>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</si>
  <si>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</si>
  <si>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</si>
  <si>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</si>
  <si>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</si>
  <si>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</si>
  <si>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</si>
  <si>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Sea Wind</t>
  </si>
  <si>
    <t>1:22</t>
  </si>
  <si>
    <t>Slížek Josef</t>
  </si>
  <si>
    <t>028-008</t>
  </si>
  <si>
    <t>Zapletal Karel</t>
  </si>
  <si>
    <t>134-006</t>
  </si>
  <si>
    <t>Rozhodčí                 1</t>
  </si>
  <si>
    <t>NSS - B</t>
  </si>
  <si>
    <t>Egrt Karel</t>
  </si>
  <si>
    <t>091-001</t>
  </si>
  <si>
    <t>Thalassa</t>
  </si>
  <si>
    <t>131-027</t>
  </si>
  <si>
    <t>Atlantis</t>
  </si>
  <si>
    <t>Kroupa Milan</t>
  </si>
  <si>
    <t>131-011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</si>
  <si>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</si>
  <si>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</si>
  <si>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</si>
  <si>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</si>
  <si>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Adix</t>
  </si>
  <si>
    <t>1:45</t>
  </si>
  <si>
    <t>Admirál Jablonec n. N.</t>
  </si>
  <si>
    <t>1:16</t>
  </si>
  <si>
    <t>KLM Drozdov</t>
  </si>
  <si>
    <t>Pen Duick</t>
  </si>
  <si>
    <t>Mrákota Josef</t>
  </si>
  <si>
    <t>Delta Pardubice</t>
  </si>
  <si>
    <t>168-027</t>
  </si>
  <si>
    <t>Spray</t>
  </si>
  <si>
    <t>1:11</t>
  </si>
  <si>
    <t>Petr Hlava</t>
  </si>
  <si>
    <t>Zdeněk Tomášk ml.</t>
  </si>
  <si>
    <t>Ing. Zdeněk Tomášek</t>
  </si>
  <si>
    <t>NSS</t>
  </si>
  <si>
    <t>Ved.startov. č. 3:</t>
  </si>
  <si>
    <t>131-058</t>
  </si>
  <si>
    <t>Jakubík Miloš</t>
  </si>
  <si>
    <t>Jan Červíček</t>
  </si>
  <si>
    <t>Ladislav Hanuška</t>
  </si>
  <si>
    <t>F2, F4, DS</t>
  </si>
  <si>
    <t>CZ-20/A</t>
  </si>
  <si>
    <t>R-100</t>
  </si>
  <si>
    <t>CZ-25/B</t>
  </si>
  <si>
    <t>R-19</t>
  </si>
  <si>
    <t>(převzato ze soutěže Lo-17)</t>
  </si>
  <si>
    <t>ATC Ostende Plzeň</t>
  </si>
  <si>
    <t>členové KLoM Plzeň - Letkov</t>
  </si>
  <si>
    <t>Dana Jíšová</t>
  </si>
  <si>
    <t>Stanislav Jíša</t>
  </si>
  <si>
    <t>12.6. v 8:30 nástupem závodníků</t>
  </si>
  <si>
    <t>12.6. od 9:00 do 19:00 soutěžní jízdy</t>
  </si>
  <si>
    <t>13.6. od 7:00 do 11:00 soutěžní jízdy</t>
  </si>
  <si>
    <t xml:space="preserve">13.6. v 11:00 konec jízd, </t>
  </si>
  <si>
    <t>13.6. ve 12:00 vyhlášení výsledků soutěže</t>
  </si>
  <si>
    <t>Nashledanou se těší modeláři z KLoM Plzeň - Letkov</t>
  </si>
  <si>
    <t>min</t>
  </si>
  <si>
    <t>s</t>
  </si>
  <si>
    <t>T=</t>
  </si>
  <si>
    <t>CZ-29/B</t>
  </si>
  <si>
    <t>Endeavour</t>
  </si>
  <si>
    <t>Pešek Jaroslav</t>
  </si>
  <si>
    <t>140-041</t>
  </si>
  <si>
    <t>KLoM Kolín</t>
  </si>
  <si>
    <t>Illbruck</t>
  </si>
  <si>
    <t>1:18</t>
  </si>
  <si>
    <t>Vávra Jan</t>
  </si>
  <si>
    <t>409-009</t>
  </si>
  <si>
    <t>Saphir</t>
  </si>
  <si>
    <t xml:space="preserve"> </t>
  </si>
  <si>
    <t>Petr Lukeš</t>
  </si>
  <si>
    <t>Per Jíša</t>
  </si>
  <si>
    <t>R-8</t>
  </si>
  <si>
    <t>4. soutěž "Seriálu MiČR - NS" – Plzeň, ATC Ostende</t>
  </si>
  <si>
    <t>13. - 14.6.2009</t>
  </si>
  <si>
    <t>Výsledková listina   Lo-20</t>
  </si>
  <si>
    <t>Termín: 13.06.2009 - 14.06.2009</t>
  </si>
  <si>
    <t>Soutěž: 4. soutěž  "Seriálu MiČR - NS"; Plzeň; ATC Ostende 2009</t>
  </si>
  <si>
    <t>Josef Čejka</t>
  </si>
  <si>
    <t>R-4</t>
  </si>
  <si>
    <t>Lukeš Petr</t>
  </si>
  <si>
    <t>Výsledky zpracoval: Petr Jíša, kontrola Otakar Holan - hlavní rozhodčí</t>
  </si>
  <si>
    <t>jasno, 20°, nárazový vítr 5m/s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</si>
</sst>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ck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49">
      <alignment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5" fillId="0" borderId="0" xfId="49" applyFont="1">
      <alignment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5" fillId="0" borderId="0" xfId="49" applyFont="1" applyAlignment="1">
      <alignment horizontal="righ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righ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24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1" fontId="12" fillId="0" borderId="14" xfId="0" applyNumberFormat="1" applyFont="1" applyBorder="1" applyAlignment="1">
      <alignment horizontal="center"/>
    </xf>
    <xf numFmtId="0" fontId="4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0" fontId="0" fillId="0" borderId="0" xfId="47" applyFont="1" applyAlignment="1">
      <alignment horizontal="right"/>
      <protection/>
    </xf>
    <xf numFmtId="49" fontId="12" fillId="24" borderId="17" xfId="0" applyNumberFormat="1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49" fontId="12" fillId="24" borderId="16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54" applyFont="1" applyFill="1" applyBorder="1" applyAlignment="1">
      <alignment vertical="center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165" fontId="19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4" fontId="12" fillId="0" borderId="12" xfId="54" applyNumberFormat="1" applyFont="1" applyFill="1" applyBorder="1" applyAlignment="1">
      <alignment horizontal="center" vertical="center"/>
      <protection/>
    </xf>
    <xf numFmtId="1" fontId="0" fillId="0" borderId="12" xfId="54" applyNumberFormat="1" applyFont="1" applyFill="1" applyBorder="1" applyAlignment="1">
      <alignment horizontal="center" vertical="center"/>
      <protection/>
    </xf>
    <xf numFmtId="1" fontId="0" fillId="0" borderId="22" xfId="54" applyNumberFormat="1" applyFont="1" applyFill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54" applyFont="1" applyFill="1" applyBorder="1" applyAlignment="1">
      <alignment vertical="center"/>
      <protection/>
    </xf>
    <xf numFmtId="49" fontId="0" fillId="0" borderId="14" xfId="54" applyNumberFormat="1" applyFont="1" applyFill="1" applyBorder="1" applyAlignment="1">
      <alignment horizontal="center" vertical="center"/>
      <protection/>
    </xf>
    <xf numFmtId="3" fontId="1" fillId="0" borderId="14" xfId="51" applyNumberFormat="1" applyFont="1" applyFill="1" applyBorder="1" applyAlignment="1" applyProtection="1">
      <alignment horizontal="center" vertical="center"/>
      <protection locked="0"/>
    </xf>
    <xf numFmtId="164" fontId="1" fillId="0" borderId="14" xfId="51" applyNumberFormat="1" applyFont="1" applyFill="1" applyBorder="1" applyAlignment="1" applyProtection="1">
      <alignment horizontal="center" vertical="center"/>
      <protection locked="0"/>
    </xf>
    <xf numFmtId="4" fontId="1" fillId="0" borderId="14" xfId="51" applyNumberFormat="1" applyFont="1" applyFill="1" applyBorder="1" applyAlignment="1" applyProtection="1">
      <alignment horizontal="center" vertical="center"/>
      <protection locked="0"/>
    </xf>
    <xf numFmtId="165" fontId="19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4" fontId="12" fillId="0" borderId="14" xfId="54" applyNumberFormat="1" applyFont="1" applyFill="1" applyBorder="1" applyAlignment="1">
      <alignment horizontal="center" vertical="center"/>
      <protection/>
    </xf>
    <xf numFmtId="1" fontId="0" fillId="0" borderId="14" xfId="54" applyNumberFormat="1" applyFont="1" applyFill="1" applyBorder="1" applyAlignment="1">
      <alignment horizontal="center" vertical="center"/>
      <protection/>
    </xf>
    <xf numFmtId="1" fontId="0" fillId="0" borderId="24" xfId="54" applyNumberFormat="1" applyFont="1" applyFill="1" applyBorder="1" applyAlignment="1">
      <alignment horizontal="center" vertical="center"/>
      <protection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0" fillId="0" borderId="24" xfId="54" applyFont="1" applyFill="1" applyBorder="1" applyAlignment="1">
      <alignment vertical="center"/>
      <protection/>
    </xf>
    <xf numFmtId="0" fontId="0" fillId="0" borderId="16" xfId="0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4" fontId="12" fillId="0" borderId="10" xfId="54" applyNumberFormat="1" applyFont="1" applyFill="1" applyBorder="1" applyAlignment="1">
      <alignment horizontal="center" vertical="center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1" fontId="0" fillId="0" borderId="21" xfId="54" applyNumberFormat="1" applyFont="1" applyFill="1" applyBorder="1" applyAlignment="1">
      <alignment horizontal="center" vertical="center"/>
      <protection/>
    </xf>
    <xf numFmtId="1" fontId="0" fillId="0" borderId="16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14" xfId="50" applyFont="1" applyBorder="1">
      <alignment/>
      <protection/>
    </xf>
    <xf numFmtId="0" fontId="13" fillId="0" borderId="24" xfId="0" applyFont="1" applyBorder="1" applyAlignment="1">
      <alignment/>
    </xf>
    <xf numFmtId="3" fontId="1" fillId="0" borderId="12" xfId="52" applyNumberFormat="1" applyFont="1" applyFill="1" applyBorder="1" applyAlignment="1" applyProtection="1">
      <alignment horizontal="center" vertical="center"/>
      <protection locked="0"/>
    </xf>
    <xf numFmtId="164" fontId="1" fillId="0" borderId="12" xfId="52" applyNumberFormat="1" applyFont="1" applyFill="1" applyBorder="1" applyAlignment="1" applyProtection="1">
      <alignment horizontal="center" vertical="center"/>
      <protection locked="0"/>
    </xf>
    <xf numFmtId="4" fontId="1" fillId="0" borderId="12" xfId="52" applyNumberFormat="1" applyFont="1" applyFill="1" applyBorder="1" applyAlignment="1" applyProtection="1">
      <alignment horizontal="center" vertical="center"/>
      <protection locked="0"/>
    </xf>
    <xf numFmtId="3" fontId="1" fillId="0" borderId="14" xfId="52" applyNumberFormat="1" applyFont="1" applyFill="1" applyBorder="1" applyAlignment="1" applyProtection="1">
      <alignment horizontal="center" vertical="center"/>
      <protection locked="0"/>
    </xf>
    <xf numFmtId="164" fontId="1" fillId="0" borderId="14" xfId="52" applyNumberFormat="1" applyFont="1" applyFill="1" applyBorder="1" applyAlignment="1" applyProtection="1">
      <alignment horizontal="center" vertical="center"/>
      <protection locked="0"/>
    </xf>
    <xf numFmtId="4" fontId="1" fillId="0" borderId="14" xfId="52" applyNumberFormat="1" applyFont="1" applyFill="1" applyBorder="1" applyAlignment="1" applyProtection="1">
      <alignment horizontal="center" vertical="center"/>
      <protection locked="0"/>
    </xf>
    <xf numFmtId="3" fontId="1" fillId="0" borderId="10" xfId="52" applyNumberFormat="1" applyFont="1" applyFill="1" applyBorder="1" applyAlignment="1" applyProtection="1">
      <alignment horizontal="center" vertical="center"/>
      <protection locked="0"/>
    </xf>
    <xf numFmtId="164" fontId="1" fillId="0" borderId="10" xfId="52" applyNumberFormat="1" applyFont="1" applyFill="1" applyBorder="1" applyAlignment="1" applyProtection="1">
      <alignment horizontal="center" vertical="center"/>
      <protection locked="0"/>
    </xf>
    <xf numFmtId="4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14" xfId="53" applyFont="1" applyBorder="1">
      <alignment/>
      <protection/>
    </xf>
    <xf numFmtId="0" fontId="4" fillId="0" borderId="0" xfId="47" applyFont="1" applyAlignment="1">
      <alignment horizontal="left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9" xfId="54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" fontId="12" fillId="0" borderId="31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1" fontId="12" fillId="0" borderId="3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1" fillId="0" borderId="0" xfId="0" applyFont="1" applyFill="1" applyAlignment="1">
      <alignment horizontal="right"/>
    </xf>
    <xf numFmtId="0" fontId="11" fillId="11" borderId="0" xfId="0" applyFont="1" applyFill="1" applyAlignment="1">
      <alignment horizontal="center"/>
    </xf>
    <xf numFmtId="0" fontId="0" fillId="0" borderId="34" xfId="0" applyFont="1" applyFill="1" applyBorder="1" applyAlignment="1">
      <alignment vertical="center"/>
    </xf>
    <xf numFmtId="0" fontId="0" fillId="0" borderId="34" xfId="54" applyFont="1" applyFill="1" applyBorder="1" applyAlignment="1">
      <alignment horizontal="center" vertical="center"/>
      <protection/>
    </xf>
    <xf numFmtId="1" fontId="0" fillId="0" borderId="35" xfId="0" applyNumberFormat="1" applyBorder="1" applyAlignment="1">
      <alignment/>
    </xf>
    <xf numFmtId="0" fontId="0" fillId="0" borderId="21" xfId="54" applyFont="1" applyFill="1" applyBorder="1" applyAlignment="1">
      <alignment vertical="center"/>
      <protection/>
    </xf>
    <xf numFmtId="0" fontId="0" fillId="0" borderId="36" xfId="54" applyFont="1" applyFill="1" applyBorder="1" applyAlignment="1">
      <alignment horizontal="center" vertical="center"/>
      <protection/>
    </xf>
    <xf numFmtId="0" fontId="0" fillId="0" borderId="37" xfId="54" applyFont="1" applyFill="1" applyBorder="1" applyAlignment="1">
      <alignment horizontal="left" vertical="center"/>
      <protection/>
    </xf>
    <xf numFmtId="0" fontId="0" fillId="0" borderId="17" xfId="54" applyFont="1" applyFill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49" fontId="1" fillId="0" borderId="28" xfId="48" applyNumberFormat="1" applyBorder="1" applyAlignment="1">
      <alignment vertical="center"/>
      <protection/>
    </xf>
    <xf numFmtId="0" fontId="0" fillId="0" borderId="22" xfId="54" applyFont="1" applyFill="1" applyBorder="1" applyAlignment="1">
      <alignment vertical="center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49" fontId="0" fillId="0" borderId="39" xfId="54" applyNumberFormat="1" applyFont="1" applyFill="1" applyBorder="1" applyAlignment="1">
      <alignment horizontal="left" vertical="center"/>
      <protection/>
    </xf>
    <xf numFmtId="1" fontId="0" fillId="0" borderId="40" xfId="0" applyNumberFormat="1" applyBorder="1" applyAlignment="1">
      <alignment/>
    </xf>
    <xf numFmtId="0" fontId="0" fillId="0" borderId="10" xfId="54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3" fontId="1" fillId="0" borderId="10" xfId="51" applyNumberFormat="1" applyFont="1" applyFill="1" applyBorder="1" applyAlignment="1" applyProtection="1">
      <alignment horizontal="center" vertical="center"/>
      <protection locked="0"/>
    </xf>
    <xf numFmtId="164" fontId="1" fillId="0" borderId="10" xfId="51" applyNumberFormat="1" applyFont="1" applyFill="1" applyBorder="1" applyAlignment="1" applyProtection="1">
      <alignment horizontal="center" vertical="center"/>
      <protection locked="0"/>
    </xf>
    <xf numFmtId="4" fontId="1" fillId="0" borderId="10" xfId="51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>
      <alignment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12" fillId="24" borderId="43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8" fillId="0" borderId="0" xfId="47" applyFont="1" applyBorder="1" applyAlignment="1">
      <alignment horizontal="center"/>
      <protection/>
    </xf>
    <xf numFmtId="0" fontId="9" fillId="0" borderId="0" xfId="36" applyNumberFormat="1" applyFill="1" applyBorder="1" applyAlignment="1" applyProtection="1">
      <alignment horizontal="center"/>
      <protection/>
    </xf>
    <xf numFmtId="49" fontId="20" fillId="0" borderId="0" xfId="49" applyNumberFormat="1" applyFont="1" applyBorder="1" applyAlignment="1">
      <alignment horizontal="center"/>
      <protection/>
    </xf>
    <xf numFmtId="49" fontId="21" fillId="0" borderId="0" xfId="49" applyNumberFormat="1" applyFont="1" applyBorder="1" applyAlignment="1">
      <alignment horizontal="center"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12" fillId="24" borderId="4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24" borderId="4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24" borderId="12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2" fillId="24" borderId="45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24" borderId="46" xfId="0" applyFont="1" applyFill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13" fillId="0" borderId="47" xfId="0" applyFont="1" applyBorder="1" applyAlignment="1">
      <alignment/>
    </xf>
    <xf numFmtId="0" fontId="0" fillId="0" borderId="13" xfId="0" applyBorder="1" applyAlignment="1">
      <alignment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48" xfId="0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F4-A sen" xfId="48"/>
    <cellStyle name="normální_netolice2005" xfId="49"/>
    <cellStyle name="normální_Regatta_vysl" xfId="50"/>
    <cellStyle name="normální_Regatta_vysl_06" xfId="51"/>
    <cellStyle name="normální_Regatta_vysl_06_výsledková listina 2008 - 1 soutěž" xfId="52"/>
    <cellStyle name="normální_Regatta_vysl_výsledková listina 2008 - 1 soutěž" xfId="53"/>
    <cellStyle name="normální_St_listiny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1">
      <selection activeCell="C43" sqref="C43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48" t="s">
        <v>150</v>
      </c>
      <c r="B1" s="148"/>
      <c r="C1" s="148"/>
      <c r="D1" s="148"/>
      <c r="E1" s="148"/>
    </row>
    <row r="2" spans="1:5" ht="20.25">
      <c r="A2" s="149" t="s">
        <v>148</v>
      </c>
      <c r="B2" s="149"/>
      <c r="C2" s="149"/>
      <c r="D2" s="149"/>
      <c r="E2" s="149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149</v>
      </c>
      <c r="D4" s="8"/>
      <c r="E4" s="8"/>
    </row>
    <row r="5" spans="1:5" ht="14.25">
      <c r="A5" s="5" t="s">
        <v>1</v>
      </c>
      <c r="B5" s="6"/>
      <c r="C5" s="9" t="s">
        <v>121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122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8" t="s">
        <v>123</v>
      </c>
      <c r="D9" s="8"/>
      <c r="E9" s="36"/>
    </row>
    <row r="10" spans="1:5" ht="14.25">
      <c r="A10" s="5" t="s">
        <v>6</v>
      </c>
      <c r="B10" s="9"/>
      <c r="C10" s="8" t="s">
        <v>124</v>
      </c>
      <c r="D10" s="8"/>
      <c r="E10" s="9"/>
    </row>
    <row r="11" spans="1:5" ht="14.25">
      <c r="A11" s="10" t="s">
        <v>7</v>
      </c>
      <c r="B11" s="9"/>
      <c r="C11" s="8" t="s">
        <v>122</v>
      </c>
      <c r="D11" s="11"/>
      <c r="E11" s="12"/>
    </row>
    <row r="12" spans="1:5" ht="14.25">
      <c r="A12" s="10"/>
      <c r="B12" s="9"/>
      <c r="C12" s="33"/>
      <c r="D12" s="34"/>
      <c r="E12" s="35"/>
    </row>
    <row r="13" spans="1:5" ht="14.25">
      <c r="A13" s="5" t="s">
        <v>8</v>
      </c>
      <c r="B13" s="9"/>
      <c r="C13" s="33" t="s">
        <v>51</v>
      </c>
      <c r="D13" s="33"/>
      <c r="E13" s="36" t="s">
        <v>55</v>
      </c>
    </row>
    <row r="14" spans="1:5" ht="14.25">
      <c r="A14" s="5" t="s">
        <v>10</v>
      </c>
      <c r="B14" s="9" t="s">
        <v>11</v>
      </c>
      <c r="C14" s="33" t="s">
        <v>42</v>
      </c>
      <c r="D14" s="33"/>
      <c r="E14" s="36" t="s">
        <v>43</v>
      </c>
    </row>
    <row r="15" spans="1:10" ht="15">
      <c r="A15" s="5" t="s">
        <v>12</v>
      </c>
      <c r="B15" s="9" t="s">
        <v>13</v>
      </c>
      <c r="C15" s="37" t="s">
        <v>56</v>
      </c>
      <c r="D15" s="33"/>
      <c r="E15" s="36" t="s">
        <v>62</v>
      </c>
      <c r="H15" s="13"/>
      <c r="I15" s="13"/>
      <c r="J15" s="14"/>
    </row>
    <row r="16" spans="1:10" ht="15">
      <c r="A16" s="5" t="s">
        <v>110</v>
      </c>
      <c r="B16" s="9" t="s">
        <v>109</v>
      </c>
      <c r="C16" s="37" t="s">
        <v>155</v>
      </c>
      <c r="D16" s="33"/>
      <c r="E16" s="36" t="s">
        <v>147</v>
      </c>
      <c r="H16" s="13"/>
      <c r="I16" s="13"/>
      <c r="J16" s="14"/>
    </row>
    <row r="17" spans="1:5" ht="14.25">
      <c r="A17" s="15" t="s">
        <v>14</v>
      </c>
      <c r="B17" s="9"/>
      <c r="C17" s="33"/>
      <c r="D17" s="33"/>
      <c r="E17" s="36"/>
    </row>
    <row r="18" spans="1:5" ht="14.25">
      <c r="A18" s="5" t="s">
        <v>15</v>
      </c>
      <c r="B18" s="9" t="s">
        <v>11</v>
      </c>
      <c r="C18" s="33" t="s">
        <v>46</v>
      </c>
      <c r="D18" s="33"/>
      <c r="E18" s="36" t="s">
        <v>47</v>
      </c>
    </row>
    <row r="19" spans="1:5" ht="14.25">
      <c r="A19" s="5"/>
      <c r="B19" s="9"/>
      <c r="C19" s="33" t="s">
        <v>44</v>
      </c>
      <c r="D19" s="33"/>
      <c r="E19" s="36" t="s">
        <v>45</v>
      </c>
    </row>
    <row r="20" spans="1:5" ht="14.25">
      <c r="A20" s="5"/>
      <c r="B20" s="9"/>
      <c r="C20" s="33"/>
      <c r="D20" s="33"/>
      <c r="E20" s="36"/>
    </row>
    <row r="21" spans="1:5" ht="14.25">
      <c r="A21" s="5" t="s">
        <v>16</v>
      </c>
      <c r="B21" s="9" t="s">
        <v>13</v>
      </c>
      <c r="C21" s="37" t="s">
        <v>106</v>
      </c>
      <c r="D21" s="33"/>
      <c r="E21" s="36" t="s">
        <v>119</v>
      </c>
    </row>
    <row r="22" spans="1:5" ht="14.25">
      <c r="A22" s="5"/>
      <c r="B22" s="9"/>
      <c r="C22" s="33" t="s">
        <v>153</v>
      </c>
      <c r="D22" s="33"/>
      <c r="E22" s="36" t="s">
        <v>154</v>
      </c>
    </row>
    <row r="23" spans="1:5" ht="14.25">
      <c r="A23" s="5"/>
      <c r="B23" s="9"/>
      <c r="C23" s="37"/>
      <c r="D23" s="33"/>
      <c r="E23" s="36"/>
    </row>
    <row r="24" spans="1:5" ht="14.25">
      <c r="A24" s="15" t="s">
        <v>17</v>
      </c>
      <c r="B24" s="98" t="s">
        <v>115</v>
      </c>
      <c r="C24" s="37" t="s">
        <v>56</v>
      </c>
      <c r="D24" s="33"/>
      <c r="E24" s="36" t="s">
        <v>62</v>
      </c>
    </row>
    <row r="25" spans="1:8" ht="14.25">
      <c r="A25" s="38" t="s">
        <v>120</v>
      </c>
      <c r="B25" s="98"/>
      <c r="C25" s="33" t="s">
        <v>42</v>
      </c>
      <c r="D25" s="33"/>
      <c r="E25" s="36" t="s">
        <v>134</v>
      </c>
      <c r="F25" s="37"/>
      <c r="G25" s="33"/>
      <c r="H25" s="36"/>
    </row>
    <row r="26" spans="1:5" ht="14.25">
      <c r="A26" s="5"/>
      <c r="B26" s="98"/>
      <c r="C26" s="37" t="s">
        <v>107</v>
      </c>
      <c r="D26" s="33"/>
      <c r="E26" s="36" t="s">
        <v>116</v>
      </c>
    </row>
    <row r="27" spans="1:5" ht="14.25">
      <c r="A27" s="5"/>
      <c r="B27" s="98"/>
      <c r="C27" s="8"/>
      <c r="D27" s="8"/>
      <c r="E27" s="16"/>
    </row>
    <row r="28" spans="1:5" ht="14.25">
      <c r="A28" s="15" t="s">
        <v>17</v>
      </c>
      <c r="B28" s="98" t="s">
        <v>109</v>
      </c>
      <c r="C28" s="37" t="s">
        <v>108</v>
      </c>
      <c r="D28" s="33"/>
      <c r="E28" s="36" t="s">
        <v>60</v>
      </c>
    </row>
    <row r="29" spans="1:5" ht="14.25">
      <c r="A29" s="38" t="s">
        <v>120</v>
      </c>
      <c r="B29" s="9"/>
      <c r="C29" s="33" t="s">
        <v>113</v>
      </c>
      <c r="D29" s="33"/>
      <c r="E29" s="36" t="s">
        <v>117</v>
      </c>
    </row>
    <row r="30" spans="1:5" ht="14.25">
      <c r="A30" s="5"/>
      <c r="B30" s="9"/>
      <c r="C30" s="37" t="s">
        <v>114</v>
      </c>
      <c r="D30" s="33"/>
      <c r="E30" s="36" t="s">
        <v>118</v>
      </c>
    </row>
    <row r="31" spans="1:5" ht="14.25">
      <c r="A31" s="5"/>
      <c r="B31" s="9"/>
      <c r="C31" s="8"/>
      <c r="D31" s="8"/>
      <c r="E31" s="16"/>
    </row>
    <row r="32" spans="1:5" ht="14.25">
      <c r="A32" s="5" t="s">
        <v>18</v>
      </c>
      <c r="B32" s="9"/>
      <c r="C32" s="8" t="s">
        <v>125</v>
      </c>
      <c r="D32" s="8"/>
      <c r="E32" s="8"/>
    </row>
    <row r="33" spans="1:5" ht="14.25">
      <c r="A33" s="5"/>
      <c r="B33" s="9"/>
      <c r="C33" s="8" t="s">
        <v>126</v>
      </c>
      <c r="E33" s="8"/>
    </row>
    <row r="34" spans="1:5" ht="14.25">
      <c r="A34" s="5"/>
      <c r="B34" s="9"/>
      <c r="C34" s="8" t="s">
        <v>127</v>
      </c>
      <c r="E34" s="8"/>
    </row>
    <row r="35" spans="1:5" ht="14.25">
      <c r="A35" s="5" t="s">
        <v>19</v>
      </c>
      <c r="B35" s="9"/>
      <c r="C35" s="150" t="s">
        <v>128</v>
      </c>
      <c r="D35" s="150"/>
      <c r="E35" s="150"/>
    </row>
    <row r="36" spans="1:5" ht="14.25">
      <c r="A36" s="5"/>
      <c r="B36" s="5"/>
      <c r="C36" s="150" t="s">
        <v>129</v>
      </c>
      <c r="D36" s="150"/>
      <c r="E36" s="150"/>
    </row>
    <row r="37" spans="1:5" ht="14.25">
      <c r="A37" s="5"/>
      <c r="B37" s="5"/>
      <c r="C37" s="17"/>
      <c r="D37" s="17"/>
      <c r="E37" s="17"/>
    </row>
    <row r="38" spans="1:5" ht="14.25">
      <c r="A38" s="5" t="s">
        <v>20</v>
      </c>
      <c r="B38" s="5"/>
      <c r="C38" s="151" t="s">
        <v>157</v>
      </c>
      <c r="D38" s="151"/>
      <c r="E38" s="151"/>
    </row>
    <row r="39" spans="1:5" ht="14.25">
      <c r="A39" s="5"/>
      <c r="B39" s="5"/>
      <c r="C39" s="5"/>
      <c r="D39" s="5"/>
      <c r="E39" s="5"/>
    </row>
    <row r="40" spans="1:5" ht="14.25">
      <c r="A40" s="9" t="s">
        <v>21</v>
      </c>
      <c r="B40" s="5"/>
      <c r="C40" s="5"/>
      <c r="D40" s="5"/>
      <c r="E40" s="5"/>
    </row>
    <row r="41" spans="1:5" ht="14.25">
      <c r="A41" s="9" t="s">
        <v>156</v>
      </c>
      <c r="B41" s="5"/>
      <c r="C41" s="5"/>
      <c r="D41" s="5"/>
      <c r="E41" s="5"/>
    </row>
    <row r="42" spans="1:5" ht="14.25">
      <c r="A42" s="9"/>
      <c r="B42" s="5"/>
      <c r="C42" s="5"/>
      <c r="D42" s="5"/>
      <c r="E42" s="5"/>
    </row>
    <row r="43" spans="1:5" ht="14.25">
      <c r="A43" s="18" t="s">
        <v>22</v>
      </c>
      <c r="B43" s="5"/>
      <c r="C43" s="5"/>
      <c r="D43" s="5"/>
      <c r="E43" s="5"/>
    </row>
    <row r="44" spans="1:5" ht="16.5">
      <c r="A44" s="18" t="s">
        <v>23</v>
      </c>
      <c r="B44" s="19"/>
      <c r="C44" s="19"/>
      <c r="D44" s="19"/>
      <c r="E44" s="19"/>
    </row>
    <row r="45" spans="1:5" ht="12.75">
      <c r="A45" s="146" t="s">
        <v>130</v>
      </c>
      <c r="B45" s="146"/>
      <c r="C45" s="146"/>
      <c r="D45" s="146"/>
      <c r="E45" s="146"/>
    </row>
    <row r="46" spans="1:5" ht="12.75" customHeight="1">
      <c r="A46" s="146"/>
      <c r="B46" s="146"/>
      <c r="C46" s="146"/>
      <c r="D46" s="146"/>
      <c r="E46" s="146"/>
    </row>
    <row r="47" spans="1:5" ht="12.75">
      <c r="A47" s="147"/>
      <c r="B47" s="147"/>
      <c r="C47" s="147"/>
      <c r="D47" s="147"/>
      <c r="E47" s="147"/>
    </row>
  </sheetData>
  <sheetProtection/>
  <mergeCells count="7">
    <mergeCell ref="A45:E46"/>
    <mergeCell ref="A47:E47"/>
    <mergeCell ref="A1:E1"/>
    <mergeCell ref="A2:E2"/>
    <mergeCell ref="C35:E35"/>
    <mergeCell ref="C36:E36"/>
    <mergeCell ref="C38:E38"/>
  </mergeCells>
  <printOptions/>
  <pageMargins left="0.5902777777777778" right="0.5902777777777778" top="0.39375" bottom="0.39375" header="0.5118055555555556" footer="0.5118055555555556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showGridLines="0" tabSelected="1" zoomScalePageLayoutView="0" workbookViewId="0" topLeftCell="A1">
      <pane xSplit="2" ySplit="7" topLeftCell="C8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C43" sqref="C43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18" ht="15">
      <c r="A1" s="162" t="s">
        <v>152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P1" s="111"/>
      <c r="Q1" s="111"/>
      <c r="R1" s="111"/>
    </row>
    <row r="2" spans="1:18" ht="15">
      <c r="A2" s="162" t="s">
        <v>151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P2" s="111"/>
      <c r="Q2" s="110" t="s">
        <v>131</v>
      </c>
      <c r="R2" s="111" t="s">
        <v>132</v>
      </c>
    </row>
    <row r="3" spans="1:24" ht="20.25">
      <c r="A3" s="164" t="s">
        <v>63</v>
      </c>
      <c r="B3" s="164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12"/>
      <c r="Q3" s="116">
        <v>40</v>
      </c>
      <c r="R3" s="117">
        <v>20</v>
      </c>
      <c r="S3" s="20"/>
      <c r="T3" s="20"/>
      <c r="U3" s="20"/>
      <c r="V3" s="20"/>
      <c r="W3" s="20"/>
      <c r="X3" s="20"/>
    </row>
    <row r="4" spans="1:24" ht="20.25">
      <c r="A4" s="164"/>
      <c r="B4" s="164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18" t="s">
        <v>133</v>
      </c>
      <c r="Q4" s="119">
        <f>Q3*60+R3</f>
        <v>2420</v>
      </c>
      <c r="R4" s="112"/>
      <c r="S4" s="20"/>
      <c r="T4" s="20"/>
      <c r="U4" s="20"/>
      <c r="V4" s="20"/>
      <c r="W4" s="20"/>
      <c r="X4" s="20"/>
    </row>
    <row r="5" spans="28:29" ht="13.5" thickBot="1">
      <c r="AB5" s="21"/>
      <c r="AC5" s="21"/>
    </row>
    <row r="6" spans="1:29" ht="12.75" customHeight="1">
      <c r="A6" s="167" t="s">
        <v>24</v>
      </c>
      <c r="B6" s="144" t="s">
        <v>25</v>
      </c>
      <c r="C6" s="144" t="s">
        <v>9</v>
      </c>
      <c r="D6" s="144" t="s">
        <v>26</v>
      </c>
      <c r="E6" s="144" t="s">
        <v>27</v>
      </c>
      <c r="F6" s="144" t="s">
        <v>28</v>
      </c>
      <c r="G6" s="41" t="s">
        <v>91</v>
      </c>
      <c r="H6" s="41" t="s">
        <v>64</v>
      </c>
      <c r="I6" s="42" t="s">
        <v>65</v>
      </c>
      <c r="J6" s="157" t="s">
        <v>66</v>
      </c>
      <c r="K6" s="157" t="s">
        <v>92</v>
      </c>
      <c r="L6" s="163" t="s">
        <v>29</v>
      </c>
      <c r="M6" s="163"/>
      <c r="N6" s="163"/>
      <c r="O6" s="157" t="s">
        <v>30</v>
      </c>
      <c r="P6" s="157" t="s">
        <v>93</v>
      </c>
      <c r="Q6" s="177" t="s">
        <v>67</v>
      </c>
      <c r="R6" s="177"/>
      <c r="S6" s="178"/>
      <c r="T6" s="179" t="s">
        <v>68</v>
      </c>
      <c r="U6" s="165"/>
      <c r="V6" s="165"/>
      <c r="W6" s="165"/>
      <c r="X6" s="165"/>
      <c r="Y6" s="165"/>
      <c r="Z6" s="157" t="s">
        <v>69</v>
      </c>
      <c r="AA6" s="152" t="s">
        <v>31</v>
      </c>
      <c r="AB6" s="21"/>
      <c r="AC6" s="21"/>
    </row>
    <row r="7" spans="1:29" ht="15" thickBot="1">
      <c r="A7" s="167"/>
      <c r="B7" s="144"/>
      <c r="C7" s="144"/>
      <c r="D7" s="144"/>
      <c r="E7" s="144"/>
      <c r="F7" s="144"/>
      <c r="G7" s="43" t="s">
        <v>70</v>
      </c>
      <c r="H7" s="43" t="s">
        <v>94</v>
      </c>
      <c r="I7" s="43" t="s">
        <v>71</v>
      </c>
      <c r="J7" s="157"/>
      <c r="K7" s="157"/>
      <c r="L7" s="22" t="s">
        <v>32</v>
      </c>
      <c r="M7" s="22" t="s">
        <v>33</v>
      </c>
      <c r="N7" s="22" t="s">
        <v>34</v>
      </c>
      <c r="O7" s="157"/>
      <c r="P7" s="157"/>
      <c r="Q7" s="44" t="s">
        <v>72</v>
      </c>
      <c r="R7" s="44" t="s">
        <v>73</v>
      </c>
      <c r="S7" s="45" t="s">
        <v>74</v>
      </c>
      <c r="T7" s="46" t="s">
        <v>32</v>
      </c>
      <c r="U7" s="39" t="s">
        <v>75</v>
      </c>
      <c r="V7" s="22" t="s">
        <v>33</v>
      </c>
      <c r="W7" s="22" t="s">
        <v>75</v>
      </c>
      <c r="X7" s="22" t="s">
        <v>34</v>
      </c>
      <c r="Y7" s="22" t="s">
        <v>75</v>
      </c>
      <c r="Z7" s="157"/>
      <c r="AA7" s="152"/>
      <c r="AB7" s="21"/>
      <c r="AC7" s="21"/>
    </row>
    <row r="8" spans="1:28" ht="15" customHeight="1">
      <c r="A8" s="47">
        <v>1</v>
      </c>
      <c r="B8" s="130" t="s">
        <v>112</v>
      </c>
      <c r="C8" s="131" t="s">
        <v>111</v>
      </c>
      <c r="D8" s="132" t="s">
        <v>97</v>
      </c>
      <c r="E8" s="133" t="s">
        <v>88</v>
      </c>
      <c r="F8" s="49" t="s">
        <v>48</v>
      </c>
      <c r="G8" s="88">
        <v>1100</v>
      </c>
      <c r="H8" s="89">
        <v>0.855</v>
      </c>
      <c r="I8" s="90">
        <v>16.5</v>
      </c>
      <c r="J8" s="50">
        <f>G8*SQRT(H8)/(456*POWER(I8,1/3))</f>
        <v>0.8761589838909538</v>
      </c>
      <c r="K8" s="50">
        <f>IF(J8&gt;1,J8/J8^(2*LOG10(J8)),J8*J8^(2*LOG10(J8)))</f>
        <v>0.8895622834146238</v>
      </c>
      <c r="L8" s="134" t="s">
        <v>144</v>
      </c>
      <c r="M8" s="51"/>
      <c r="N8" s="51"/>
      <c r="O8" s="52">
        <v>82.67</v>
      </c>
      <c r="P8" s="50">
        <f>K8-(O8/200)</f>
        <v>0.47621228341462385</v>
      </c>
      <c r="Q8" s="134">
        <v>1950</v>
      </c>
      <c r="R8" s="134">
        <v>1997</v>
      </c>
      <c r="S8" s="134">
        <v>2032</v>
      </c>
      <c r="T8" s="55">
        <f>P8*Q8</f>
        <v>928.6139526585165</v>
      </c>
      <c r="U8" s="57">
        <v>1</v>
      </c>
      <c r="V8" s="56">
        <f>P8*R8</f>
        <v>950.9959299790038</v>
      </c>
      <c r="W8" s="57">
        <v>1</v>
      </c>
      <c r="X8" s="56">
        <f>P8*S8</f>
        <v>967.6633598985156</v>
      </c>
      <c r="Y8" s="113">
        <v>1</v>
      </c>
      <c r="Z8" s="40">
        <f>U8+W8+Y8-(MAX(U8,W8,Y8))</f>
        <v>2</v>
      </c>
      <c r="AA8" s="58">
        <f>Z8</f>
        <v>2</v>
      </c>
      <c r="AB8" s="21"/>
    </row>
    <row r="9" spans="1:29" ht="15" customHeight="1">
      <c r="A9" s="59">
        <v>2</v>
      </c>
      <c r="B9" s="60" t="s">
        <v>80</v>
      </c>
      <c r="C9" s="107" t="s">
        <v>81</v>
      </c>
      <c r="D9" s="103" t="s">
        <v>61</v>
      </c>
      <c r="E9" s="102" t="s">
        <v>76</v>
      </c>
      <c r="F9" s="61" t="s">
        <v>77</v>
      </c>
      <c r="G9" s="62">
        <v>950</v>
      </c>
      <c r="H9" s="63">
        <v>0.39</v>
      </c>
      <c r="I9" s="64">
        <v>3.36</v>
      </c>
      <c r="J9" s="65">
        <f>G9*SQRT(H9)/(456*POWER(I9,1/3))</f>
        <v>0.8686496326782525</v>
      </c>
      <c r="K9" s="65">
        <f>IF(J9&gt;1,J9/J9^(2*LOG10(J9)),J9*J9^(2*LOG10(J9)))</f>
        <v>0.8837401705585127</v>
      </c>
      <c r="L9" s="122" t="s">
        <v>144</v>
      </c>
      <c r="M9" s="66"/>
      <c r="N9" s="66"/>
      <c r="O9" s="67">
        <v>67.67</v>
      </c>
      <c r="P9" s="65">
        <f>K9-(O9/200)</f>
        <v>0.5453901705585127</v>
      </c>
      <c r="Q9" s="122">
        <v>2121</v>
      </c>
      <c r="R9" s="122">
        <v>2114</v>
      </c>
      <c r="S9" s="122">
        <v>1910</v>
      </c>
      <c r="T9" s="70">
        <f>P9*Q9</f>
        <v>1156.7725517546055</v>
      </c>
      <c r="U9" s="72">
        <v>2</v>
      </c>
      <c r="V9" s="71">
        <f>P9*R9</f>
        <v>1152.954820560696</v>
      </c>
      <c r="W9" s="72">
        <v>2</v>
      </c>
      <c r="X9" s="71">
        <f>P9*S9</f>
        <v>1041.6952257667592</v>
      </c>
      <c r="Y9" s="114">
        <v>2</v>
      </c>
      <c r="Z9" s="32">
        <f>U9+W9+Y9-(MAX(U9,W9,Y9))</f>
        <v>4</v>
      </c>
      <c r="AA9" s="73">
        <f>Z9</f>
        <v>4</v>
      </c>
      <c r="AB9" s="21"/>
      <c r="AC9" s="21"/>
    </row>
    <row r="10" spans="1:29" ht="14.25" customHeight="1">
      <c r="A10" s="59">
        <v>3</v>
      </c>
      <c r="B10" s="74" t="s">
        <v>141</v>
      </c>
      <c r="C10" s="121" t="s">
        <v>142</v>
      </c>
      <c r="D10" s="120" t="s">
        <v>50</v>
      </c>
      <c r="E10" s="109" t="s">
        <v>143</v>
      </c>
      <c r="F10" s="106" t="s">
        <v>48</v>
      </c>
      <c r="G10" s="62">
        <v>950</v>
      </c>
      <c r="H10" s="63">
        <v>0.35</v>
      </c>
      <c r="I10" s="64">
        <v>3.3</v>
      </c>
      <c r="J10" s="65">
        <f>G10*SQRT(H10)/(456*POWER(I10,1/3))</f>
        <v>0.8278560078136079</v>
      </c>
      <c r="K10" s="65">
        <f>IF(J10&gt;1,J10/J10^(2*LOG10(J10)),J10*J10^(2*LOG10(J10)))</f>
        <v>0.853920879842872</v>
      </c>
      <c r="L10" s="122" t="s">
        <v>144</v>
      </c>
      <c r="M10" s="66">
        <v>0</v>
      </c>
      <c r="N10" s="66">
        <v>0</v>
      </c>
      <c r="O10" s="67">
        <v>66</v>
      </c>
      <c r="P10" s="65">
        <f>K10-(O10/200)</f>
        <v>0.5239208798428721</v>
      </c>
      <c r="Q10" s="122">
        <v>3536</v>
      </c>
      <c r="R10" s="122">
        <v>2395</v>
      </c>
      <c r="S10" s="122">
        <v>2080</v>
      </c>
      <c r="T10" s="70">
        <f>P10*Q10</f>
        <v>1852.5842311243955</v>
      </c>
      <c r="U10" s="114">
        <v>4</v>
      </c>
      <c r="V10" s="71">
        <f>P10*R10</f>
        <v>1254.7905072236786</v>
      </c>
      <c r="W10" s="72">
        <v>3</v>
      </c>
      <c r="X10" s="71">
        <f>P10*S10</f>
        <v>1089.7554300731738</v>
      </c>
      <c r="Y10" s="72">
        <v>3</v>
      </c>
      <c r="Z10" s="32">
        <f>U10+W10+Y10-(MAX(U10,W10,Y10))</f>
        <v>6</v>
      </c>
      <c r="AA10" s="73">
        <f>Z10</f>
        <v>6</v>
      </c>
      <c r="AB10" s="21"/>
      <c r="AC10" s="21"/>
    </row>
    <row r="11" spans="1:29" ht="15" customHeight="1">
      <c r="A11" s="59">
        <v>4</v>
      </c>
      <c r="B11" s="74" t="s">
        <v>136</v>
      </c>
      <c r="C11" s="104" t="s">
        <v>137</v>
      </c>
      <c r="D11" s="103" t="s">
        <v>138</v>
      </c>
      <c r="E11" s="105" t="s">
        <v>139</v>
      </c>
      <c r="F11" s="61" t="s">
        <v>140</v>
      </c>
      <c r="G11" s="62">
        <v>1020</v>
      </c>
      <c r="H11" s="63">
        <v>0.389</v>
      </c>
      <c r="I11" s="64">
        <v>4.39</v>
      </c>
      <c r="J11" s="65">
        <f>G11*SQRT(H11)/(456*POWER(I11,1/3))</f>
        <v>0.8520307908757802</v>
      </c>
      <c r="K11" s="65">
        <f>IF(J11&gt;1,J11/J11^(2*LOG10(J11)),J11*J11^(2*LOG10(J11)))</f>
        <v>0.8712207753097552</v>
      </c>
      <c r="L11" s="122" t="s">
        <v>144</v>
      </c>
      <c r="M11" s="66">
        <v>0</v>
      </c>
      <c r="N11" s="66">
        <v>0</v>
      </c>
      <c r="O11" s="67">
        <v>65</v>
      </c>
      <c r="P11" s="65">
        <f>K11-(O11/200)</f>
        <v>0.5462207753097552</v>
      </c>
      <c r="Q11" s="122">
        <v>2586</v>
      </c>
      <c r="R11" s="122">
        <v>2362</v>
      </c>
      <c r="S11" s="122">
        <v>3120</v>
      </c>
      <c r="T11" s="70">
        <f>P11*Q11</f>
        <v>1412.526924951027</v>
      </c>
      <c r="U11" s="72">
        <v>3</v>
      </c>
      <c r="V11" s="71">
        <f>P11*R11</f>
        <v>1290.173471281642</v>
      </c>
      <c r="W11" s="72">
        <v>4</v>
      </c>
      <c r="X11" s="71">
        <f>P11*S11</f>
        <v>1704.2088189664362</v>
      </c>
      <c r="Y11" s="114">
        <v>4</v>
      </c>
      <c r="Z11" s="32">
        <f>U11+W11+Y11-(MAX(U11,W11,Y11))</f>
        <v>7</v>
      </c>
      <c r="AA11" s="73">
        <f>Z11</f>
        <v>7</v>
      </c>
      <c r="AB11" s="21"/>
      <c r="AC11" s="21"/>
    </row>
    <row r="12" spans="1:29" ht="15" customHeight="1" thickBot="1">
      <c r="A12" s="75">
        <v>5</v>
      </c>
      <c r="B12" s="135" t="s">
        <v>89</v>
      </c>
      <c r="C12" s="136" t="s">
        <v>90</v>
      </c>
      <c r="D12" s="137" t="s">
        <v>97</v>
      </c>
      <c r="E12" s="135" t="s">
        <v>135</v>
      </c>
      <c r="F12" s="127" t="s">
        <v>41</v>
      </c>
      <c r="G12" s="138">
        <v>1032</v>
      </c>
      <c r="H12" s="139">
        <v>0.994</v>
      </c>
      <c r="I12" s="140">
        <v>13.38</v>
      </c>
      <c r="J12" s="76">
        <f>G12*SQRT(H12)/(456*POWER(I12,1/3))</f>
        <v>0.9504355575096449</v>
      </c>
      <c r="K12" s="76">
        <f>IF(J12&gt;1,J12/J12^(2*LOG10(J12)),J12*J12^(2*LOG10(J12)))</f>
        <v>0.9525712992453342</v>
      </c>
      <c r="L12" s="141" t="s">
        <v>144</v>
      </c>
      <c r="M12" s="77"/>
      <c r="N12" s="77"/>
      <c r="O12" s="78">
        <v>93.67</v>
      </c>
      <c r="P12" s="76">
        <f>K12-(O12/200)</f>
        <v>0.48422129924533425</v>
      </c>
      <c r="Q12" s="141">
        <v>7072</v>
      </c>
      <c r="R12" s="141">
        <v>4790</v>
      </c>
      <c r="S12" s="141">
        <v>4160</v>
      </c>
      <c r="T12" s="81">
        <f>P12*Q12</f>
        <v>3424.413028263004</v>
      </c>
      <c r="U12" s="83">
        <v>5</v>
      </c>
      <c r="V12" s="82">
        <f>P12*R12</f>
        <v>2319.420023385151</v>
      </c>
      <c r="W12" s="83">
        <v>5</v>
      </c>
      <c r="X12" s="82">
        <f>P12*S12</f>
        <v>2014.3606048605905</v>
      </c>
      <c r="Y12" s="115">
        <v>5</v>
      </c>
      <c r="Z12" s="84">
        <f>U12+W12+Y12-(MAX(U12,W12,Y12))</f>
        <v>10</v>
      </c>
      <c r="AA12" s="85">
        <f>Z12</f>
        <v>10</v>
      </c>
      <c r="AB12" s="21"/>
      <c r="AC12" s="21"/>
    </row>
    <row r="13" ht="15" customHeight="1" thickBot="1"/>
    <row r="14" spans="2:27" ht="15" customHeight="1">
      <c r="B14" s="23" t="s">
        <v>29</v>
      </c>
      <c r="C14" s="153" t="s">
        <v>25</v>
      </c>
      <c r="D14" s="153"/>
      <c r="E14" s="24" t="s">
        <v>9</v>
      </c>
      <c r="F14" s="154" t="s">
        <v>35</v>
      </c>
      <c r="G14" s="154"/>
      <c r="H14" s="154"/>
      <c r="I14" s="155" t="s">
        <v>36</v>
      </c>
      <c r="J14" s="155"/>
      <c r="K14" s="155"/>
      <c r="L14" s="155"/>
      <c r="M14" s="156" t="s">
        <v>25</v>
      </c>
      <c r="N14" s="156"/>
      <c r="O14" s="156"/>
      <c r="P14" s="156"/>
      <c r="Q14" s="153" t="s">
        <v>9</v>
      </c>
      <c r="R14" s="153"/>
      <c r="S14" s="153"/>
      <c r="T14" s="154" t="s">
        <v>35</v>
      </c>
      <c r="U14" s="154"/>
      <c r="V14" s="154"/>
      <c r="W14" s="154"/>
      <c r="X14" s="29"/>
      <c r="Y14" s="29"/>
      <c r="Z14" s="29"/>
      <c r="AA14" s="29"/>
    </row>
    <row r="15" spans="2:27" ht="15" customHeight="1">
      <c r="B15" s="25" t="s">
        <v>82</v>
      </c>
      <c r="C15" s="158" t="s">
        <v>108</v>
      </c>
      <c r="D15" s="158"/>
      <c r="E15" s="26" t="s">
        <v>60</v>
      </c>
      <c r="F15" s="175"/>
      <c r="G15" s="175"/>
      <c r="H15" s="175"/>
      <c r="I15" s="159" t="s">
        <v>37</v>
      </c>
      <c r="J15" s="159"/>
      <c r="K15" s="159"/>
      <c r="L15" s="159"/>
      <c r="M15" s="160" t="s">
        <v>145</v>
      </c>
      <c r="N15" s="161"/>
      <c r="O15" s="161"/>
      <c r="P15" s="161"/>
      <c r="Q15" s="174" t="s">
        <v>147</v>
      </c>
      <c r="R15" s="174"/>
      <c r="S15" s="174"/>
      <c r="T15" s="143"/>
      <c r="U15" s="143"/>
      <c r="V15" s="143"/>
      <c r="W15" s="143"/>
      <c r="X15" s="30"/>
      <c r="Y15" s="30"/>
      <c r="Z15" s="30"/>
      <c r="AA15" s="30"/>
    </row>
    <row r="16" spans="2:27" ht="15" customHeight="1">
      <c r="B16" s="25">
        <v>2</v>
      </c>
      <c r="C16" s="158" t="s">
        <v>113</v>
      </c>
      <c r="D16" s="158"/>
      <c r="E16" s="26" t="s">
        <v>117</v>
      </c>
      <c r="F16" s="175"/>
      <c r="G16" s="175"/>
      <c r="H16" s="175"/>
      <c r="I16" s="173" t="s">
        <v>38</v>
      </c>
      <c r="J16" s="173"/>
      <c r="K16" s="173"/>
      <c r="L16" s="173"/>
      <c r="M16" s="160"/>
      <c r="N16" s="161"/>
      <c r="O16" s="161"/>
      <c r="P16" s="161"/>
      <c r="Q16" s="174"/>
      <c r="R16" s="174"/>
      <c r="S16" s="174"/>
      <c r="T16" s="143"/>
      <c r="U16" s="143"/>
      <c r="V16" s="143"/>
      <c r="W16" s="143"/>
      <c r="X16" s="30"/>
      <c r="Y16" s="30"/>
      <c r="Z16" s="30"/>
      <c r="AA16" s="30"/>
    </row>
    <row r="17" spans="2:27" ht="15" customHeight="1">
      <c r="B17" s="25">
        <v>3</v>
      </c>
      <c r="C17" s="158" t="s">
        <v>114</v>
      </c>
      <c r="D17" s="158"/>
      <c r="E17" s="86" t="s">
        <v>118</v>
      </c>
      <c r="F17" s="175"/>
      <c r="G17" s="175"/>
      <c r="H17" s="175"/>
      <c r="I17" s="176"/>
      <c r="J17" s="176"/>
      <c r="K17" s="176"/>
      <c r="L17" s="176"/>
      <c r="M17" s="160"/>
      <c r="N17" s="161"/>
      <c r="O17" s="161"/>
      <c r="P17" s="161"/>
      <c r="Q17" s="174"/>
      <c r="R17" s="174"/>
      <c r="S17" s="174"/>
      <c r="T17" s="143"/>
      <c r="U17" s="143"/>
      <c r="V17" s="143"/>
      <c r="W17" s="143"/>
      <c r="X17" s="30"/>
      <c r="Y17" s="30"/>
      <c r="Z17" s="30"/>
      <c r="AA17" s="30"/>
    </row>
    <row r="18" spans="2:27" ht="15" customHeight="1">
      <c r="B18" s="25"/>
      <c r="C18" s="158"/>
      <c r="D18" s="158"/>
      <c r="E18" s="86"/>
      <c r="F18" s="175"/>
      <c r="G18" s="175"/>
      <c r="H18" s="175"/>
      <c r="I18" s="176"/>
      <c r="J18" s="176"/>
      <c r="K18" s="176"/>
      <c r="L18" s="176"/>
      <c r="M18" s="161"/>
      <c r="N18" s="161"/>
      <c r="O18" s="161"/>
      <c r="P18" s="161"/>
      <c r="Q18" s="174"/>
      <c r="R18" s="174"/>
      <c r="S18" s="174"/>
      <c r="T18" s="143"/>
      <c r="U18" s="143"/>
      <c r="V18" s="143"/>
      <c r="W18" s="143"/>
      <c r="X18" s="30"/>
      <c r="Y18" s="30"/>
      <c r="Z18" s="30"/>
      <c r="AA18" s="30"/>
    </row>
    <row r="19" spans="2:27" ht="15" customHeight="1">
      <c r="B19" s="25"/>
      <c r="C19" s="166"/>
      <c r="D19" s="166"/>
      <c r="E19" s="26"/>
      <c r="F19" s="175"/>
      <c r="G19" s="175"/>
      <c r="H19" s="175"/>
      <c r="I19" s="176"/>
      <c r="J19" s="176"/>
      <c r="K19" s="176"/>
      <c r="L19" s="176"/>
      <c r="M19" s="161"/>
      <c r="N19" s="161"/>
      <c r="O19" s="161"/>
      <c r="P19" s="161"/>
      <c r="Q19" s="174"/>
      <c r="R19" s="174"/>
      <c r="S19" s="174"/>
      <c r="T19" s="143"/>
      <c r="U19" s="143"/>
      <c r="V19" s="143"/>
      <c r="W19" s="143"/>
      <c r="X19" s="30"/>
      <c r="Y19" s="30"/>
      <c r="Z19" s="30"/>
      <c r="AA19" s="30"/>
    </row>
    <row r="20" spans="2:27" ht="15" customHeight="1">
      <c r="B20" s="27"/>
      <c r="C20" s="166"/>
      <c r="D20" s="166"/>
      <c r="E20" s="87"/>
      <c r="F20" s="168"/>
      <c r="G20" s="168"/>
      <c r="H20" s="168"/>
      <c r="I20" s="173" t="s">
        <v>39</v>
      </c>
      <c r="J20" s="173"/>
      <c r="K20" s="173"/>
      <c r="L20" s="173"/>
      <c r="M20" s="160" t="s">
        <v>51</v>
      </c>
      <c r="N20" s="161"/>
      <c r="O20" s="161"/>
      <c r="P20" s="161"/>
      <c r="Q20" s="174" t="s">
        <v>55</v>
      </c>
      <c r="R20" s="174"/>
      <c r="S20" s="174"/>
      <c r="T20" s="143"/>
      <c r="U20" s="143"/>
      <c r="V20" s="143"/>
      <c r="W20" s="143"/>
      <c r="X20" s="30"/>
      <c r="Y20" s="30"/>
      <c r="Z20" s="30"/>
      <c r="AA20" s="30"/>
    </row>
    <row r="21" spans="2:27" ht="15" customHeight="1" thickBot="1">
      <c r="B21" s="28" t="s">
        <v>40</v>
      </c>
      <c r="C21" s="170" t="s">
        <v>52</v>
      </c>
      <c r="D21" s="171"/>
      <c r="E21" s="108" t="s">
        <v>53</v>
      </c>
      <c r="F21" s="169"/>
      <c r="G21" s="169"/>
      <c r="H21" s="169"/>
      <c r="I21" s="172" t="s">
        <v>40</v>
      </c>
      <c r="J21" s="172"/>
      <c r="K21" s="172"/>
      <c r="L21" s="172"/>
      <c r="M21" s="145" t="s">
        <v>146</v>
      </c>
      <c r="N21" s="145"/>
      <c r="O21" s="145"/>
      <c r="P21" s="145"/>
      <c r="Q21" s="170" t="s">
        <v>59</v>
      </c>
      <c r="R21" s="170"/>
      <c r="S21" s="170"/>
      <c r="T21" s="142"/>
      <c r="U21" s="142"/>
      <c r="V21" s="142"/>
      <c r="W21" s="142"/>
      <c r="X21" s="30"/>
      <c r="Y21" s="30"/>
      <c r="Z21" s="30"/>
      <c r="AA21" s="30"/>
    </row>
    <row r="22" ht="15" customHeight="1"/>
  </sheetData>
  <sheetProtection/>
  <mergeCells count="6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Q6:S6"/>
    <mergeCell ref="T6:Y6"/>
    <mergeCell ref="O6:O7"/>
    <mergeCell ref="P6:P7"/>
    <mergeCell ref="C14:D14"/>
    <mergeCell ref="F14:H14"/>
    <mergeCell ref="I14:L14"/>
    <mergeCell ref="M14:P14"/>
    <mergeCell ref="Q15:S15"/>
    <mergeCell ref="T15:W15"/>
    <mergeCell ref="Z6:Z7"/>
    <mergeCell ref="AA6:AA7"/>
    <mergeCell ref="Q14:S14"/>
    <mergeCell ref="T14:W14"/>
    <mergeCell ref="C15:D15"/>
    <mergeCell ref="F15:H15"/>
    <mergeCell ref="I15:L15"/>
    <mergeCell ref="M15:P15"/>
    <mergeCell ref="I16:L16"/>
    <mergeCell ref="M16:P16"/>
    <mergeCell ref="Q16:S16"/>
    <mergeCell ref="T16:W16"/>
    <mergeCell ref="C16:D16"/>
    <mergeCell ref="F16:H16"/>
    <mergeCell ref="C17:D17"/>
    <mergeCell ref="F17:H17"/>
    <mergeCell ref="I19:L19"/>
    <mergeCell ref="M19:P19"/>
    <mergeCell ref="Q17:S17"/>
    <mergeCell ref="T17:W17"/>
    <mergeCell ref="I17:L17"/>
    <mergeCell ref="M17:P17"/>
    <mergeCell ref="Q21:S21"/>
    <mergeCell ref="T21:W21"/>
    <mergeCell ref="C18:D18"/>
    <mergeCell ref="F18:H18"/>
    <mergeCell ref="I18:L18"/>
    <mergeCell ref="M18:P18"/>
    <mergeCell ref="Q20:S20"/>
    <mergeCell ref="T20:W20"/>
    <mergeCell ref="C19:D19"/>
    <mergeCell ref="F19:H19"/>
    <mergeCell ref="Q18:S18"/>
    <mergeCell ref="T18:W18"/>
    <mergeCell ref="Q19:S19"/>
    <mergeCell ref="T19:W19"/>
    <mergeCell ref="I21:L21"/>
    <mergeCell ref="M21:P21"/>
    <mergeCell ref="I20:L20"/>
    <mergeCell ref="M20:P20"/>
    <mergeCell ref="C20:D20"/>
    <mergeCell ref="F20:H20"/>
    <mergeCell ref="C21:D21"/>
    <mergeCell ref="F21:H21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PageLayoutView="0" workbookViewId="0" topLeftCell="A1">
      <pane xSplit="2" ySplit="7" topLeftCell="C8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C43" sqref="C43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20" ht="15">
      <c r="A1" s="162" t="s">
        <v>152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P1" s="111"/>
      <c r="Q1" s="111"/>
      <c r="R1" s="111"/>
      <c r="S1" s="111"/>
      <c r="T1" s="111"/>
    </row>
    <row r="2" spans="1:22" ht="15">
      <c r="A2" s="162" t="s">
        <v>151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P2" s="111"/>
      <c r="Q2" s="110" t="s">
        <v>131</v>
      </c>
      <c r="R2" s="111" t="s">
        <v>132</v>
      </c>
      <c r="S2" s="111"/>
      <c r="T2" s="111"/>
      <c r="U2" s="110"/>
      <c r="V2" s="111"/>
    </row>
    <row r="3" spans="1:24" ht="20.25">
      <c r="A3" s="164" t="s">
        <v>83</v>
      </c>
      <c r="B3" s="164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12"/>
      <c r="Q3" s="116">
        <v>40</v>
      </c>
      <c r="R3" s="117">
        <v>20</v>
      </c>
      <c r="S3" s="112"/>
      <c r="T3" s="112"/>
      <c r="U3" s="110"/>
      <c r="V3" s="111"/>
      <c r="W3" s="20"/>
      <c r="X3" s="20"/>
    </row>
    <row r="4" spans="1:24" ht="20.25">
      <c r="A4" s="164"/>
      <c r="B4" s="164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18" t="s">
        <v>133</v>
      </c>
      <c r="Q4" s="119">
        <f>Q3*60+R3</f>
        <v>2420</v>
      </c>
      <c r="R4" s="112"/>
      <c r="S4" s="112"/>
      <c r="T4" s="112"/>
      <c r="U4" s="112"/>
      <c r="V4" s="112"/>
      <c r="W4" s="20"/>
      <c r="X4" s="20"/>
    </row>
    <row r="5" spans="28:29" ht="13.5" thickBot="1">
      <c r="AB5" s="21"/>
      <c r="AC5" s="21"/>
    </row>
    <row r="6" spans="1:29" ht="12.75" customHeight="1">
      <c r="A6" s="167" t="s">
        <v>24</v>
      </c>
      <c r="B6" s="144" t="s">
        <v>25</v>
      </c>
      <c r="C6" s="144" t="s">
        <v>9</v>
      </c>
      <c r="D6" s="144" t="s">
        <v>26</v>
      </c>
      <c r="E6" s="144" t="s">
        <v>27</v>
      </c>
      <c r="F6" s="144" t="s">
        <v>28</v>
      </c>
      <c r="G6" s="41" t="s">
        <v>91</v>
      </c>
      <c r="H6" s="41" t="s">
        <v>64</v>
      </c>
      <c r="I6" s="42" t="s">
        <v>65</v>
      </c>
      <c r="J6" s="157" t="s">
        <v>66</v>
      </c>
      <c r="K6" s="157" t="s">
        <v>92</v>
      </c>
      <c r="L6" s="163" t="s">
        <v>29</v>
      </c>
      <c r="M6" s="163"/>
      <c r="N6" s="163"/>
      <c r="O6" s="157" t="s">
        <v>30</v>
      </c>
      <c r="P6" s="157" t="s">
        <v>93</v>
      </c>
      <c r="Q6" s="177" t="s">
        <v>67</v>
      </c>
      <c r="R6" s="177"/>
      <c r="S6" s="178"/>
      <c r="T6" s="179" t="s">
        <v>68</v>
      </c>
      <c r="U6" s="165"/>
      <c r="V6" s="165"/>
      <c r="W6" s="165"/>
      <c r="X6" s="165"/>
      <c r="Y6" s="165"/>
      <c r="Z6" s="157" t="s">
        <v>69</v>
      </c>
      <c r="AA6" s="152" t="s">
        <v>31</v>
      </c>
      <c r="AB6" s="21"/>
      <c r="AC6" s="21"/>
    </row>
    <row r="7" spans="1:29" ht="15" thickBot="1">
      <c r="A7" s="167"/>
      <c r="B7" s="144"/>
      <c r="C7" s="144"/>
      <c r="D7" s="144"/>
      <c r="E7" s="144"/>
      <c r="F7" s="144"/>
      <c r="G7" s="43" t="s">
        <v>70</v>
      </c>
      <c r="H7" s="43" t="s">
        <v>94</v>
      </c>
      <c r="I7" s="43" t="s">
        <v>71</v>
      </c>
      <c r="J7" s="157"/>
      <c r="K7" s="157"/>
      <c r="L7" s="22" t="s">
        <v>32</v>
      </c>
      <c r="M7" s="22" t="s">
        <v>33</v>
      </c>
      <c r="N7" s="22" t="s">
        <v>34</v>
      </c>
      <c r="O7" s="157"/>
      <c r="P7" s="157"/>
      <c r="Q7" s="44" t="s">
        <v>72</v>
      </c>
      <c r="R7" s="44" t="s">
        <v>73</v>
      </c>
      <c r="S7" s="45" t="s">
        <v>74</v>
      </c>
      <c r="T7" s="46" t="s">
        <v>32</v>
      </c>
      <c r="U7" s="39" t="s">
        <v>75</v>
      </c>
      <c r="V7" s="22" t="s">
        <v>33</v>
      </c>
      <c r="W7" s="22" t="s">
        <v>75</v>
      </c>
      <c r="X7" s="22" t="s">
        <v>34</v>
      </c>
      <c r="Y7" s="22" t="s">
        <v>75</v>
      </c>
      <c r="Z7" s="157"/>
      <c r="AA7" s="152"/>
      <c r="AB7" s="21"/>
      <c r="AC7" s="21"/>
    </row>
    <row r="8" spans="1:29" ht="15" customHeight="1">
      <c r="A8" s="47">
        <v>1</v>
      </c>
      <c r="B8" s="48" t="s">
        <v>54</v>
      </c>
      <c r="C8" s="99" t="s">
        <v>87</v>
      </c>
      <c r="D8" s="100" t="s">
        <v>97</v>
      </c>
      <c r="E8" s="100" t="s">
        <v>86</v>
      </c>
      <c r="F8" s="49" t="s">
        <v>98</v>
      </c>
      <c r="G8" s="88">
        <v>860</v>
      </c>
      <c r="H8" s="89">
        <v>0.7</v>
      </c>
      <c r="I8" s="90">
        <v>11.7</v>
      </c>
      <c r="J8" s="50">
        <f>G8*SQRT(H8)/(456*POWER(I8,1/3))</f>
        <v>0.6950574051403287</v>
      </c>
      <c r="K8" s="50">
        <f>IF(J8&gt;1,J8/J8^(2*LOG10(J8)),J8*J8^(2*LOG10(J8)))</f>
        <v>0.7797144972329396</v>
      </c>
      <c r="L8" s="51"/>
      <c r="M8" s="51"/>
      <c r="N8" s="51"/>
      <c r="O8" s="52">
        <v>90.33</v>
      </c>
      <c r="P8" s="50">
        <f>K8-(O8/200)</f>
        <v>0.3280644972329396</v>
      </c>
      <c r="Q8" s="53">
        <v>2753</v>
      </c>
      <c r="R8" s="53">
        <v>2393</v>
      </c>
      <c r="S8" s="54">
        <v>3170</v>
      </c>
      <c r="T8" s="55">
        <f>P8*Q8</f>
        <v>903.1615608822827</v>
      </c>
      <c r="U8" s="57">
        <v>1</v>
      </c>
      <c r="V8" s="56">
        <f>P8*R8</f>
        <v>785.0583418784245</v>
      </c>
      <c r="W8" s="57">
        <v>1</v>
      </c>
      <c r="X8" s="56">
        <f>P8*S8</f>
        <v>1039.9644562284186</v>
      </c>
      <c r="Y8" s="113">
        <v>2</v>
      </c>
      <c r="Z8" s="40">
        <f>U8+W8+Y8-(MAX(U8,W8,Y8))</f>
        <v>2</v>
      </c>
      <c r="AA8" s="58">
        <f>Z8</f>
        <v>2</v>
      </c>
      <c r="AB8" s="21"/>
      <c r="AC8" s="21"/>
    </row>
    <row r="9" spans="1:29" ht="15" customHeight="1">
      <c r="A9" s="59">
        <v>2</v>
      </c>
      <c r="B9" s="60" t="s">
        <v>89</v>
      </c>
      <c r="C9" s="101" t="s">
        <v>90</v>
      </c>
      <c r="D9" s="128" t="s">
        <v>97</v>
      </c>
      <c r="E9" s="102" t="s">
        <v>88</v>
      </c>
      <c r="F9" s="61" t="s">
        <v>48</v>
      </c>
      <c r="G9" s="91">
        <v>1100</v>
      </c>
      <c r="H9" s="92">
        <v>0.855</v>
      </c>
      <c r="I9" s="93">
        <v>16.5</v>
      </c>
      <c r="J9" s="65">
        <f>G9*SQRT(H9)/(456*POWER(I9,1/3))</f>
        <v>0.8761589838909538</v>
      </c>
      <c r="K9" s="65">
        <f>IF(J9&gt;1,J9/J9^(2*LOG10(J9)),J9*J9^(2*LOG10(J9)))</f>
        <v>0.8895622834146238</v>
      </c>
      <c r="L9" s="66"/>
      <c r="M9" s="66"/>
      <c r="N9" s="66"/>
      <c r="O9" s="67">
        <v>83.33</v>
      </c>
      <c r="P9" s="65">
        <f>K9-(O9/200)</f>
        <v>0.4729122834146239</v>
      </c>
      <c r="Q9" s="68">
        <v>2160</v>
      </c>
      <c r="R9" s="68">
        <v>1874</v>
      </c>
      <c r="S9" s="69">
        <v>1980</v>
      </c>
      <c r="T9" s="70">
        <f>P9*Q9</f>
        <v>1021.4905321755875</v>
      </c>
      <c r="U9" s="72">
        <v>2</v>
      </c>
      <c r="V9" s="71">
        <f>P9*R9</f>
        <v>886.2376191190051</v>
      </c>
      <c r="W9" s="114">
        <v>2</v>
      </c>
      <c r="X9" s="71">
        <f>P9*S9</f>
        <v>936.3663211609553</v>
      </c>
      <c r="Y9" s="72">
        <v>1</v>
      </c>
      <c r="Z9" s="32">
        <f>U9+W9+Y9-(MAX(U9,W9,Y9))</f>
        <v>3</v>
      </c>
      <c r="AA9" s="73">
        <f>Z9</f>
        <v>3</v>
      </c>
      <c r="AB9" s="21"/>
      <c r="AC9" s="21"/>
    </row>
    <row r="10" spans="1:29" ht="15" customHeight="1">
      <c r="A10" s="59">
        <v>3</v>
      </c>
      <c r="B10" s="74" t="s">
        <v>78</v>
      </c>
      <c r="C10" s="104" t="s">
        <v>79</v>
      </c>
      <c r="D10" s="129" t="s">
        <v>57</v>
      </c>
      <c r="E10" s="105" t="s">
        <v>95</v>
      </c>
      <c r="F10" s="61" t="s">
        <v>96</v>
      </c>
      <c r="G10" s="91">
        <v>970</v>
      </c>
      <c r="H10" s="92">
        <v>0.496</v>
      </c>
      <c r="I10" s="93">
        <v>6.07</v>
      </c>
      <c r="J10" s="65">
        <f>G10*SQRT(H10)/(456*POWER(I10,1/3))</f>
        <v>0.8212678706058898</v>
      </c>
      <c r="K10" s="65">
        <f>IF(J10&gt;1,J10/J10^(2*LOG10(J10)),J10*J10^(2*LOG10(J10)))</f>
        <v>0.8493966043237079</v>
      </c>
      <c r="L10" s="66"/>
      <c r="M10" s="66"/>
      <c r="N10" s="66"/>
      <c r="O10" s="67">
        <v>92</v>
      </c>
      <c r="P10" s="65">
        <f>K10-(O10/200)</f>
        <v>0.3893966043237079</v>
      </c>
      <c r="Q10" s="68">
        <v>3255</v>
      </c>
      <c r="R10" s="68">
        <v>2924</v>
      </c>
      <c r="S10" s="69">
        <v>2802</v>
      </c>
      <c r="T10" s="70">
        <f>P10*Q10</f>
        <v>1267.4859470736692</v>
      </c>
      <c r="U10" s="72">
        <v>3</v>
      </c>
      <c r="V10" s="71">
        <f>P10*R10</f>
        <v>1138.5956710425219</v>
      </c>
      <c r="W10" s="72">
        <v>3</v>
      </c>
      <c r="X10" s="71">
        <f>P10*S10</f>
        <v>1091.0892853150294</v>
      </c>
      <c r="Y10" s="114">
        <v>3</v>
      </c>
      <c r="Z10" s="32">
        <f>U10+W10+Y10-(MAX(U10,W10,Y10))</f>
        <v>6</v>
      </c>
      <c r="AA10" s="73">
        <f>Z10</f>
        <v>6</v>
      </c>
      <c r="AB10" s="21"/>
      <c r="AC10" s="21"/>
    </row>
    <row r="11" spans="1:29" ht="15" customHeight="1">
      <c r="A11" s="59">
        <v>4</v>
      </c>
      <c r="B11" s="74" t="s">
        <v>84</v>
      </c>
      <c r="C11" s="104" t="s">
        <v>85</v>
      </c>
      <c r="D11" s="103" t="s">
        <v>99</v>
      </c>
      <c r="E11" s="105" t="s">
        <v>100</v>
      </c>
      <c r="F11" s="61" t="s">
        <v>49</v>
      </c>
      <c r="G11" s="91">
        <v>1020</v>
      </c>
      <c r="H11" s="92">
        <v>1.32</v>
      </c>
      <c r="I11" s="93">
        <v>15.73</v>
      </c>
      <c r="J11" s="65">
        <f>G11*SQRT(H11)/(456*POWER(I11,1/3))</f>
        <v>1.0256819680534577</v>
      </c>
      <c r="K11" s="65">
        <f>IF(J11&gt;1,J11/J11^(2*LOG10(J11)),J11*J11^(2*LOG10(J11)))</f>
        <v>1.025109269133519</v>
      </c>
      <c r="L11" s="66"/>
      <c r="M11" s="66"/>
      <c r="N11" s="66"/>
      <c r="O11" s="67">
        <v>94</v>
      </c>
      <c r="P11" s="65">
        <f>K11-(O11/200)</f>
        <v>0.5551092691335191</v>
      </c>
      <c r="Q11" s="68">
        <v>2649</v>
      </c>
      <c r="R11" s="68">
        <v>2283</v>
      </c>
      <c r="S11" s="69">
        <v>2391</v>
      </c>
      <c r="T11" s="70">
        <f>P11*Q11</f>
        <v>1470.484453934692</v>
      </c>
      <c r="U11" s="114">
        <v>5</v>
      </c>
      <c r="V11" s="71">
        <f>P11*R11</f>
        <v>1267.3144614318242</v>
      </c>
      <c r="W11" s="72">
        <v>4</v>
      </c>
      <c r="X11" s="71">
        <f>P11*S11</f>
        <v>1327.2662624982443</v>
      </c>
      <c r="Y11" s="72">
        <v>4</v>
      </c>
      <c r="Z11" s="32">
        <f>U11+W11+Y11-(MAX(U11,W11,Y11))</f>
        <v>8</v>
      </c>
      <c r="AA11" s="73">
        <f>Z11</f>
        <v>8</v>
      </c>
      <c r="AB11" s="21"/>
      <c r="AC11" s="21"/>
    </row>
    <row r="12" spans="1:29" ht="15" customHeight="1" thickBot="1">
      <c r="A12" s="75">
        <v>5</v>
      </c>
      <c r="B12" s="123" t="s">
        <v>101</v>
      </c>
      <c r="C12" s="124" t="s">
        <v>103</v>
      </c>
      <c r="D12" s="125" t="s">
        <v>102</v>
      </c>
      <c r="E12" s="126" t="s">
        <v>104</v>
      </c>
      <c r="F12" s="127" t="s">
        <v>105</v>
      </c>
      <c r="G12" s="94">
        <v>880</v>
      </c>
      <c r="H12" s="95">
        <v>0.9</v>
      </c>
      <c r="I12" s="96">
        <v>11.5</v>
      </c>
      <c r="J12" s="76">
        <f>G12*SQRT(H12)/(456*POWER(I12,1/3))</f>
        <v>0.8110976393604669</v>
      </c>
      <c r="K12" s="76">
        <f>IF(J12&gt;1,J12/J12^(2*LOG10(J12)),J12*J12^(2*LOG10(J12)))</f>
        <v>0.8425749166636327</v>
      </c>
      <c r="L12" s="77"/>
      <c r="M12" s="77"/>
      <c r="N12" s="77"/>
      <c r="O12" s="78">
        <v>82.33</v>
      </c>
      <c r="P12" s="76">
        <f>K12-(O12/200)</f>
        <v>0.4309249166636327</v>
      </c>
      <c r="Q12" s="79">
        <v>3143</v>
      </c>
      <c r="R12" s="79">
        <v>3292</v>
      </c>
      <c r="S12" s="80">
        <v>3602</v>
      </c>
      <c r="T12" s="81">
        <f>P12*Q12</f>
        <v>1354.3970130737976</v>
      </c>
      <c r="U12" s="83">
        <v>4</v>
      </c>
      <c r="V12" s="82">
        <f>P12*R12</f>
        <v>1418.604825656679</v>
      </c>
      <c r="W12" s="83">
        <v>5</v>
      </c>
      <c r="X12" s="82">
        <f>P12*S12</f>
        <v>1552.191549822405</v>
      </c>
      <c r="Y12" s="115">
        <v>5</v>
      </c>
      <c r="Z12" s="84">
        <f>U12+W12+Y12-(MAX(U12,W12,Y12))</f>
        <v>9</v>
      </c>
      <c r="AA12" s="85">
        <f>Z12</f>
        <v>9</v>
      </c>
      <c r="AB12" s="21"/>
      <c r="AC12" s="21"/>
    </row>
    <row r="13" ht="15" customHeight="1" thickBot="1"/>
    <row r="14" spans="2:27" ht="15" customHeight="1">
      <c r="B14" s="23" t="s">
        <v>29</v>
      </c>
      <c r="C14" s="153" t="s">
        <v>25</v>
      </c>
      <c r="D14" s="153"/>
      <c r="E14" s="24" t="s">
        <v>9</v>
      </c>
      <c r="F14" s="154" t="s">
        <v>35</v>
      </c>
      <c r="G14" s="154"/>
      <c r="H14" s="154"/>
      <c r="I14" s="155" t="s">
        <v>36</v>
      </c>
      <c r="J14" s="155"/>
      <c r="K14" s="155"/>
      <c r="L14" s="155"/>
      <c r="M14" s="156" t="s">
        <v>25</v>
      </c>
      <c r="N14" s="156"/>
      <c r="O14" s="156"/>
      <c r="P14" s="156"/>
      <c r="Q14" s="153" t="s">
        <v>9</v>
      </c>
      <c r="R14" s="153"/>
      <c r="S14" s="153"/>
      <c r="T14" s="154" t="s">
        <v>35</v>
      </c>
      <c r="U14" s="154"/>
      <c r="V14" s="154"/>
      <c r="W14" s="154"/>
      <c r="X14" s="29"/>
      <c r="Y14" s="29"/>
      <c r="Z14" s="29"/>
      <c r="AA14" s="29"/>
    </row>
    <row r="15" spans="2:27" ht="15" customHeight="1">
      <c r="B15" s="25" t="s">
        <v>82</v>
      </c>
      <c r="C15" s="158" t="s">
        <v>108</v>
      </c>
      <c r="D15" s="158"/>
      <c r="E15" s="26" t="s">
        <v>60</v>
      </c>
      <c r="F15" s="175"/>
      <c r="G15" s="175"/>
      <c r="H15" s="175"/>
      <c r="I15" s="159" t="s">
        <v>37</v>
      </c>
      <c r="J15" s="159"/>
      <c r="K15" s="159"/>
      <c r="L15" s="159"/>
      <c r="M15" s="160" t="s">
        <v>145</v>
      </c>
      <c r="N15" s="161"/>
      <c r="O15" s="161"/>
      <c r="P15" s="161"/>
      <c r="Q15" s="174" t="s">
        <v>147</v>
      </c>
      <c r="R15" s="174"/>
      <c r="S15" s="174"/>
      <c r="T15" s="143"/>
      <c r="U15" s="143"/>
      <c r="V15" s="143"/>
      <c r="W15" s="143"/>
      <c r="X15" s="30"/>
      <c r="Y15" s="30"/>
      <c r="Z15" s="30"/>
      <c r="AA15" s="30"/>
    </row>
    <row r="16" spans="2:27" ht="15" customHeight="1">
      <c r="B16" s="25">
        <v>2</v>
      </c>
      <c r="C16" s="158" t="s">
        <v>113</v>
      </c>
      <c r="D16" s="158"/>
      <c r="E16" s="26" t="s">
        <v>117</v>
      </c>
      <c r="F16" s="175"/>
      <c r="G16" s="175"/>
      <c r="H16" s="175"/>
      <c r="I16" s="173" t="s">
        <v>38</v>
      </c>
      <c r="J16" s="173"/>
      <c r="K16" s="173"/>
      <c r="L16" s="173"/>
      <c r="M16" s="160"/>
      <c r="N16" s="161"/>
      <c r="O16" s="161"/>
      <c r="P16" s="161"/>
      <c r="Q16" s="174"/>
      <c r="R16" s="174"/>
      <c r="S16" s="174"/>
      <c r="T16" s="143"/>
      <c r="U16" s="143"/>
      <c r="V16" s="143"/>
      <c r="W16" s="143"/>
      <c r="X16" s="30"/>
      <c r="Y16" s="30"/>
      <c r="Z16" s="30"/>
      <c r="AA16" s="30"/>
    </row>
    <row r="17" spans="2:27" ht="15" customHeight="1">
      <c r="B17" s="25">
        <v>3</v>
      </c>
      <c r="C17" s="158" t="s">
        <v>114</v>
      </c>
      <c r="D17" s="158"/>
      <c r="E17" s="86" t="s">
        <v>118</v>
      </c>
      <c r="F17" s="175"/>
      <c r="G17" s="175"/>
      <c r="H17" s="175"/>
      <c r="I17" s="176"/>
      <c r="J17" s="176"/>
      <c r="K17" s="176"/>
      <c r="L17" s="176"/>
      <c r="M17" s="160"/>
      <c r="N17" s="161"/>
      <c r="O17" s="161"/>
      <c r="P17" s="161"/>
      <c r="Q17" s="174"/>
      <c r="R17" s="174"/>
      <c r="S17" s="174"/>
      <c r="T17" s="143"/>
      <c r="U17" s="143"/>
      <c r="V17" s="143"/>
      <c r="W17" s="143"/>
      <c r="X17" s="30"/>
      <c r="Y17" s="30"/>
      <c r="Z17" s="30"/>
      <c r="AA17" s="30"/>
    </row>
    <row r="18" spans="2:27" ht="15" customHeight="1">
      <c r="B18" s="25"/>
      <c r="C18" s="158"/>
      <c r="D18" s="158"/>
      <c r="E18" s="97"/>
      <c r="F18" s="175"/>
      <c r="G18" s="175"/>
      <c r="H18" s="175"/>
      <c r="I18" s="176"/>
      <c r="J18" s="176"/>
      <c r="K18" s="176"/>
      <c r="L18" s="176"/>
      <c r="M18" s="161"/>
      <c r="N18" s="161"/>
      <c r="O18" s="161"/>
      <c r="P18" s="161"/>
      <c r="Q18" s="174"/>
      <c r="R18" s="174"/>
      <c r="S18" s="174"/>
      <c r="T18" s="143"/>
      <c r="U18" s="143"/>
      <c r="V18" s="143"/>
      <c r="W18" s="143"/>
      <c r="X18" s="30"/>
      <c r="Y18" s="30"/>
      <c r="Z18" s="30"/>
      <c r="AA18" s="30"/>
    </row>
    <row r="19" spans="2:27" ht="15" customHeight="1">
      <c r="B19" s="25"/>
      <c r="C19" s="166"/>
      <c r="D19" s="166"/>
      <c r="E19" s="26"/>
      <c r="F19" s="175"/>
      <c r="G19" s="175"/>
      <c r="H19" s="175"/>
      <c r="I19" s="176"/>
      <c r="J19" s="176"/>
      <c r="K19" s="176"/>
      <c r="L19" s="176"/>
      <c r="M19" s="161"/>
      <c r="N19" s="161"/>
      <c r="O19" s="161"/>
      <c r="P19" s="161"/>
      <c r="Q19" s="174"/>
      <c r="R19" s="174"/>
      <c r="S19" s="174"/>
      <c r="T19" s="143"/>
      <c r="U19" s="143"/>
      <c r="V19" s="143"/>
      <c r="W19" s="143"/>
      <c r="X19" s="30"/>
      <c r="Y19" s="30"/>
      <c r="Z19" s="30"/>
      <c r="AA19" s="30"/>
    </row>
    <row r="20" spans="2:27" ht="15" customHeight="1">
      <c r="B20" s="27"/>
      <c r="C20" s="166"/>
      <c r="D20" s="166"/>
      <c r="E20" s="87"/>
      <c r="F20" s="168"/>
      <c r="G20" s="168"/>
      <c r="H20" s="168"/>
      <c r="I20" s="173" t="s">
        <v>39</v>
      </c>
      <c r="J20" s="173"/>
      <c r="K20" s="173"/>
      <c r="L20" s="173"/>
      <c r="M20" s="160" t="s">
        <v>51</v>
      </c>
      <c r="N20" s="161"/>
      <c r="O20" s="161"/>
      <c r="P20" s="161"/>
      <c r="Q20" s="174" t="s">
        <v>55</v>
      </c>
      <c r="R20" s="174"/>
      <c r="S20" s="174"/>
      <c r="T20" s="143"/>
      <c r="U20" s="143"/>
      <c r="V20" s="143"/>
      <c r="W20" s="143"/>
      <c r="X20" s="30"/>
      <c r="Y20" s="30"/>
      <c r="Z20" s="30"/>
      <c r="AA20" s="30"/>
    </row>
    <row r="21" spans="2:27" ht="15" customHeight="1" thickBot="1">
      <c r="B21" s="28" t="s">
        <v>40</v>
      </c>
      <c r="C21" s="170" t="s">
        <v>52</v>
      </c>
      <c r="D21" s="171"/>
      <c r="E21" s="108" t="s">
        <v>53</v>
      </c>
      <c r="F21" s="169"/>
      <c r="G21" s="169"/>
      <c r="H21" s="169"/>
      <c r="I21" s="172" t="s">
        <v>40</v>
      </c>
      <c r="J21" s="172"/>
      <c r="K21" s="172"/>
      <c r="L21" s="172"/>
      <c r="M21" s="145" t="s">
        <v>58</v>
      </c>
      <c r="N21" s="145"/>
      <c r="O21" s="145"/>
      <c r="P21" s="145"/>
      <c r="Q21" s="170" t="s">
        <v>59</v>
      </c>
      <c r="R21" s="170"/>
      <c r="S21" s="170"/>
      <c r="T21" s="142"/>
      <c r="U21" s="142"/>
      <c r="V21" s="142"/>
      <c r="W21" s="142"/>
      <c r="X21" s="30"/>
      <c r="Y21" s="30"/>
      <c r="Z21" s="30"/>
      <c r="AA21" s="30"/>
    </row>
    <row r="22" ht="15" customHeight="1"/>
  </sheetData>
  <sheetProtection/>
  <mergeCells count="66">
    <mergeCell ref="I21:L21"/>
    <mergeCell ref="M21:P21"/>
    <mergeCell ref="I20:L20"/>
    <mergeCell ref="M20:P20"/>
    <mergeCell ref="C20:D20"/>
    <mergeCell ref="F20:H20"/>
    <mergeCell ref="C21:D21"/>
    <mergeCell ref="F21:H21"/>
    <mergeCell ref="Q20:S20"/>
    <mergeCell ref="T20:W20"/>
    <mergeCell ref="Q21:S21"/>
    <mergeCell ref="T21:W21"/>
    <mergeCell ref="Q18:S18"/>
    <mergeCell ref="T18:W18"/>
    <mergeCell ref="Q19:S19"/>
    <mergeCell ref="T19:W19"/>
    <mergeCell ref="C18:D18"/>
    <mergeCell ref="F18:H18"/>
    <mergeCell ref="I18:L18"/>
    <mergeCell ref="M18:P18"/>
    <mergeCell ref="C19:D19"/>
    <mergeCell ref="F19:H19"/>
    <mergeCell ref="I19:L19"/>
    <mergeCell ref="M19:P19"/>
    <mergeCell ref="I17:L17"/>
    <mergeCell ref="M17:P17"/>
    <mergeCell ref="I16:L16"/>
    <mergeCell ref="M16:P16"/>
    <mergeCell ref="C16:D16"/>
    <mergeCell ref="F16:H16"/>
    <mergeCell ref="C17:D17"/>
    <mergeCell ref="F17:H17"/>
    <mergeCell ref="Q16:S16"/>
    <mergeCell ref="T16:W16"/>
    <mergeCell ref="Q17:S17"/>
    <mergeCell ref="T17:W17"/>
    <mergeCell ref="Q14:S14"/>
    <mergeCell ref="T14:W14"/>
    <mergeCell ref="Q15:S15"/>
    <mergeCell ref="T15:W15"/>
    <mergeCell ref="C14:D14"/>
    <mergeCell ref="F14:H14"/>
    <mergeCell ref="I14:L14"/>
    <mergeCell ref="M14:P14"/>
    <mergeCell ref="C15:D15"/>
    <mergeCell ref="F15:H15"/>
    <mergeCell ref="I15:L15"/>
    <mergeCell ref="M15:P15"/>
    <mergeCell ref="K6:K7"/>
    <mergeCell ref="L6:N6"/>
    <mergeCell ref="O6:O7"/>
    <mergeCell ref="P6:P7"/>
    <mergeCell ref="Q6:S6"/>
    <mergeCell ref="T6:Y6"/>
    <mergeCell ref="Z6:Z7"/>
    <mergeCell ref="AA6:AA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Jiří Kreisel</cp:lastModifiedBy>
  <cp:lastPrinted>2009-06-14T11:08:45Z</cp:lastPrinted>
  <dcterms:created xsi:type="dcterms:W3CDTF">2005-07-31T10:02:30Z</dcterms:created>
  <dcterms:modified xsi:type="dcterms:W3CDTF">2009-06-25T19:07:40Z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