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665" windowWidth="15480" windowHeight="4350" tabRatio="929" activeTab="3"/>
  </bookViews>
  <sheets>
    <sheet name="Titulní strana" sheetId="1" r:id="rId1"/>
    <sheet name="NSS-A" sheetId="2" r:id="rId2"/>
    <sheet name="NSS-B" sheetId="3" r:id="rId3"/>
    <sheet name="NSS-regatta" sheetId="4" r:id="rId4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'NSS-A'!$A$1:$AA$21</definedName>
    <definedName name="_xlnm.Print_Area" localSheetId="2">'NSS-B'!$A$1:$AA$22</definedName>
    <definedName name="_xlnm.Print_Area" localSheetId="3">'NSS-regatta'!$A$1:$M$26</definedName>
    <definedName name="_xlnm.Print_Area" localSheetId="0">'Titulní strana'!$A$1:$E$52</definedName>
  </definedNames>
  <calcPr fullCalcOnLoad="1"/>
</workbook>
</file>

<file path=xl/sharedStrings.xml><?xml version="1.0" encoding="utf-8"?>
<sst xmlns="http://schemas.openxmlformats.org/spreadsheetml/2006/main" count="359" uniqueCount="169">
  <si>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</si>
  <si>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</si>
  <si>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</si>
  <si>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</si>
  <si>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</si>
  <si>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</si>
  <si>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</si>
  <si>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</si>
  <si>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</si>
  <si>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</si>
  <si>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</si>
  <si>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F2, DS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</si>
  <si>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</si>
  <si>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</si>
  <si>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</si>
  <si>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</si>
  <si>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</si>
  <si>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</si>
  <si>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</si>
  <si>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</si>
  <si>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</si>
  <si>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</si>
  <si>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</si>
  <si>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</si>
  <si>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</si>
  <si>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</si>
  <si>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</si>
  <si>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</si>
  <si>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</si>
  <si>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</si>
  <si>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</si>
  <si>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</si>
  <si>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</si>
  <si>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</si>
  <si>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</si>
  <si>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</si>
  <si>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</si>
  <si>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</si>
  <si>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</si>
  <si>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</si>
  <si>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</si>
  <si>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1:25</t>
  </si>
  <si>
    <t>Bohuslav Ferjančič</t>
  </si>
  <si>
    <t>Lubomír Jedlička</t>
  </si>
  <si>
    <t>R-125</t>
  </si>
  <si>
    <t>Výsledky zpracoval: Jan Jedlička , kontrola Jiří Špinar-ved sekce NS</t>
  </si>
  <si>
    <t>1:20</t>
  </si>
  <si>
    <t>1:10</t>
  </si>
  <si>
    <t>1:12</t>
  </si>
  <si>
    <t>Otakar Holan</t>
  </si>
  <si>
    <t>Jan Jedlička</t>
  </si>
  <si>
    <t>R-24</t>
  </si>
  <si>
    <t>Emler Vratislav</t>
  </si>
  <si>
    <t>CZ-11/A</t>
  </si>
  <si>
    <t>Bohuslav Cirhan</t>
  </si>
  <si>
    <t>Regatta</t>
  </si>
  <si>
    <t>Čejka Josef</t>
  </si>
  <si>
    <t>"NAUTILUS"Proboštov</t>
  </si>
  <si>
    <t>Pavel Jedlička</t>
  </si>
  <si>
    <t>R-15</t>
  </si>
  <si>
    <t>KLoM Fregata Bakov n. J.</t>
  </si>
  <si>
    <t>CZ-02/A/OS</t>
  </si>
  <si>
    <t>KLM "Royal Dux" Duchcov</t>
  </si>
  <si>
    <t>CZ-22/A</t>
  </si>
  <si>
    <t>NSS - A</t>
  </si>
  <si>
    <t>S</t>
  </si>
  <si>
    <t>V</t>
  </si>
  <si>
    <t>R</t>
  </si>
  <si>
    <t>Dosažený čas T [s]</t>
  </si>
  <si>
    <t>Přepočít. Jízdy Tz [s] a pořadí</t>
  </si>
  <si>
    <t>Součet pořadí</t>
  </si>
  <si>
    <t>[mm]</t>
  </si>
  <si>
    <t>[kg]</t>
  </si>
  <si>
    <t>1. j</t>
  </si>
  <si>
    <t>2. j</t>
  </si>
  <si>
    <t>3. j</t>
  </si>
  <si>
    <t>P</t>
  </si>
  <si>
    <t>Sea Wind</t>
  </si>
  <si>
    <t>1:22</t>
  </si>
  <si>
    <t>Chmelka František</t>
  </si>
  <si>
    <t>Trigger</t>
  </si>
  <si>
    <t>1:15</t>
  </si>
  <si>
    <t>Slížek Josef</t>
  </si>
  <si>
    <t>028-008</t>
  </si>
  <si>
    <t>Uherková Marcela</t>
  </si>
  <si>
    <t>480-008</t>
  </si>
  <si>
    <t>Corona SK 40</t>
  </si>
  <si>
    <t>Zapletal Karel</t>
  </si>
  <si>
    <t>134-006</t>
  </si>
  <si>
    <t>Rozhodčí                 1</t>
  </si>
  <si>
    <t>NSS - B</t>
  </si>
  <si>
    <t>Egrt Karel</t>
  </si>
  <si>
    <t>091-001</t>
  </si>
  <si>
    <t>Thalassa</t>
  </si>
  <si>
    <t>131-027</t>
  </si>
  <si>
    <t>Atlantis</t>
  </si>
  <si>
    <t>Kroupa Milan</t>
  </si>
  <si>
    <t>131-011</t>
  </si>
  <si>
    <t>Zeman Jaroslav</t>
  </si>
  <si>
    <t>028-010</t>
  </si>
  <si>
    <r>
      <t>K</t>
    </r>
    <r>
      <rPr>
        <b/>
        <vertAlign val="subscript"/>
        <sz val="10"/>
        <rFont val="Arial CE"/>
        <family val="2"/>
      </rPr>
      <t>WL</t>
    </r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</si>
  <si>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</si>
  <si>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</si>
  <si>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</si>
  <si>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Zdeněk Tomášek</t>
  </si>
  <si>
    <t>Adix</t>
  </si>
  <si>
    <t>Šimůnek Karel</t>
  </si>
  <si>
    <t>316-010</t>
  </si>
  <si>
    <t>Dove</t>
  </si>
  <si>
    <t>1:45</t>
  </si>
  <si>
    <t>Admirál Jablonec n. N.</t>
  </si>
  <si>
    <t>1:16</t>
  </si>
  <si>
    <t>Dorian Gray 2</t>
  </si>
  <si>
    <t>KLM Drozdov</t>
  </si>
  <si>
    <t>Pen Duick</t>
  </si>
  <si>
    <t>Zdeněk Tomášk ml.</t>
  </si>
  <si>
    <t>Ing. Zdeněk Tomášek</t>
  </si>
  <si>
    <t>NSS</t>
  </si>
  <si>
    <t>start. č. 3:</t>
  </si>
  <si>
    <t>Ved.startov. č. 3:</t>
  </si>
  <si>
    <t>131-058</t>
  </si>
  <si>
    <t>Jakubík Miloš</t>
  </si>
  <si>
    <t>KLoM Morava Hodonín</t>
  </si>
  <si>
    <t>MK Slezsko Český Těšín</t>
  </si>
  <si>
    <t>Václav Podlešák</t>
  </si>
  <si>
    <t>Jan Červíček</t>
  </si>
  <si>
    <t>Ladislav Hanuška</t>
  </si>
  <si>
    <t>R-36</t>
  </si>
  <si>
    <t>F2, F4, DS</t>
  </si>
  <si>
    <t>CZ-20/A</t>
  </si>
  <si>
    <t>R-100</t>
  </si>
  <si>
    <t>CZ-25/B</t>
  </si>
  <si>
    <t>Přepočít. Jízdy Tz [s]</t>
  </si>
  <si>
    <t>266-003</t>
  </si>
  <si>
    <t>MK Slezsko - Český Těšín</t>
  </si>
  <si>
    <t>MK "Morava" Hodonín</t>
  </si>
  <si>
    <t>(převzato ze soutěže Lo-17)</t>
  </si>
  <si>
    <t>min</t>
  </si>
  <si>
    <t>s</t>
  </si>
  <si>
    <t>T=</t>
  </si>
  <si>
    <t>CZ-29/B</t>
  </si>
  <si>
    <t>Endeavour</t>
  </si>
  <si>
    <t>Lukeš Petr</t>
  </si>
  <si>
    <t>Výsledková listina   Lo-21</t>
  </si>
  <si>
    <t>5. soutěž "Seriálu MiČR - NS" – Duchcov, rybník Barbora</t>
  </si>
  <si>
    <t>5. - 6.9.2009</t>
  </si>
  <si>
    <t>rybník Barbora</t>
  </si>
  <si>
    <t>členové KLM „Royal Dux“ Duchcov</t>
  </si>
  <si>
    <t>Jiří Vlach</t>
  </si>
  <si>
    <t>Václav Vrba</t>
  </si>
  <si>
    <t>(převzato ze soutěže Lo-17a Lo-19)</t>
  </si>
  <si>
    <t>Procházka Vladimír</t>
  </si>
  <si>
    <t>5.9. v 8:45 nástupem závodníků</t>
  </si>
  <si>
    <t xml:space="preserve">6.9. v 11:00 konec jízd, </t>
  </si>
  <si>
    <t>Nashledanou se těší modeláři z KLM „Royal Dux“ Duchcov</t>
  </si>
  <si>
    <t>R-37</t>
  </si>
  <si>
    <t>R-4</t>
  </si>
  <si>
    <t>R-8</t>
  </si>
  <si>
    <t>Soutěž: 5. soutěž  "Seriálu MiČR - NS"; Duchcov; rybník Barbora 2009</t>
  </si>
  <si>
    <t>Termín: 5.09.2009 - 6.09.2009</t>
  </si>
  <si>
    <t>Petr Lukeš</t>
  </si>
  <si>
    <t>(převzato Lo-17a19) 2</t>
  </si>
  <si>
    <t>336-003</t>
  </si>
  <si>
    <t>Zataženo s deštěm, mírný vítr</t>
  </si>
  <si>
    <t>Hanzlík Zdeněk</t>
  </si>
  <si>
    <t>CZ-16/A</t>
  </si>
  <si>
    <t>6.9. v 10:30 vyhlášení výsledků soutěže a seriálu MiČR</t>
  </si>
  <si>
    <t>5.9. od 9:15 do 17:00 soutěžní jízdy</t>
  </si>
  <si>
    <t>6.9. od 9:00 do 10:00 soutěžní jízdy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</si>
</sst>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</numFmts>
  <fonts count="39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1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3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7" borderId="8" applyNumberFormat="0" applyAlignment="0" applyProtection="0"/>
    <xf numFmtId="0" fontId="31" fillId="19" borderId="8" applyNumberFormat="0" applyAlignment="0" applyProtection="0"/>
    <xf numFmtId="0" fontId="30" fillId="19" borderId="9" applyNumberFormat="0" applyAlignment="0" applyProtection="0"/>
    <xf numFmtId="0" fontId="3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50">
      <alignment/>
      <protection/>
    </xf>
    <xf numFmtId="0" fontId="2" fillId="0" borderId="0" xfId="50" applyFont="1">
      <alignment/>
      <protection/>
    </xf>
    <xf numFmtId="0" fontId="2" fillId="0" borderId="0" xfId="50" applyFont="1" applyAlignment="1">
      <alignment horizontal="left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right"/>
      <protection/>
    </xf>
    <xf numFmtId="0" fontId="5" fillId="0" borderId="0" xfId="50" applyFont="1">
      <alignment/>
      <protection/>
    </xf>
    <xf numFmtId="14" fontId="4" fillId="0" borderId="0" xfId="47" applyNumberFormat="1" applyFont="1" applyAlignment="1">
      <alignment horizontal="left"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left"/>
      <protection/>
    </xf>
    <xf numFmtId="0" fontId="5" fillId="0" borderId="0" xfId="50" applyFont="1" applyAlignment="1">
      <alignment horizontal="right"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/>
      <protection/>
    </xf>
    <xf numFmtId="0" fontId="7" fillId="0" borderId="0" xfId="47" applyFont="1">
      <alignment/>
      <protection/>
    </xf>
    <xf numFmtId="0" fontId="7" fillId="0" borderId="0" xfId="47" applyFont="1" applyAlignment="1">
      <alignment horizontal="left"/>
      <protection/>
    </xf>
    <xf numFmtId="0" fontId="6" fillId="0" borderId="0" xfId="47" applyFont="1" applyAlignment="1">
      <alignment horizontal="right"/>
      <protection/>
    </xf>
    <xf numFmtId="0" fontId="4" fillId="0" borderId="0" xfId="47" applyFont="1" applyBorder="1" applyAlignment="1">
      <alignment horizontal="left"/>
      <protection/>
    </xf>
    <xf numFmtId="0" fontId="4" fillId="0" borderId="0" xfId="47" applyFont="1" applyAlignment="1">
      <alignment horizontal="center"/>
      <protection/>
    </xf>
    <xf numFmtId="0" fontId="4" fillId="0" borderId="0" xfId="0" applyFont="1" applyAlignment="1">
      <alignment/>
    </xf>
    <xf numFmtId="0" fontId="3" fillId="0" borderId="0" xfId="47" applyFont="1" applyAlignment="1">
      <alignment horizontal="right"/>
      <protection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9" fontId="12" fillId="24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9" fontId="12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4" xfId="0" applyFont="1" applyBorder="1" applyAlignment="1">
      <alignment/>
    </xf>
    <xf numFmtId="49" fontId="12" fillId="0" borderId="13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1" fontId="12" fillId="0" borderId="14" xfId="0" applyNumberFormat="1" applyFont="1" applyBorder="1" applyAlignment="1">
      <alignment horizontal="center"/>
    </xf>
    <xf numFmtId="0" fontId="4" fillId="0" borderId="0" xfId="47" applyFont="1" applyFill="1">
      <alignment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4" fillId="0" borderId="0" xfId="47" applyFont="1" applyFill="1" applyBorder="1" applyAlignment="1">
      <alignment horizontal="left"/>
      <protection/>
    </xf>
    <xf numFmtId="0" fontId="5" fillId="0" borderId="0" xfId="50" applyFont="1" applyFill="1">
      <alignment/>
      <protection/>
    </xf>
    <xf numFmtId="0" fontId="0" fillId="0" borderId="0" xfId="47" applyFont="1" applyAlignment="1">
      <alignment horizontal="right"/>
      <protection/>
    </xf>
    <xf numFmtId="49" fontId="12" fillId="24" borderId="17" xfId="0" applyNumberFormat="1" applyFont="1" applyFill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49" fontId="12" fillId="24" borderId="16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55" applyFont="1" applyFill="1" applyBorder="1" applyAlignment="1">
      <alignment vertical="center"/>
      <protection/>
    </xf>
    <xf numFmtId="49" fontId="0" fillId="0" borderId="12" xfId="55" applyNumberFormat="1" applyFont="1" applyFill="1" applyBorder="1" applyAlignment="1">
      <alignment horizontal="center" vertical="center"/>
      <protection/>
    </xf>
    <xf numFmtId="165" fontId="19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/>
    </xf>
    <xf numFmtId="4" fontId="12" fillId="0" borderId="12" xfId="55" applyNumberFormat="1" applyFont="1" applyFill="1" applyBorder="1" applyAlignment="1">
      <alignment horizontal="center" vertical="center"/>
      <protection/>
    </xf>
    <xf numFmtId="1" fontId="0" fillId="0" borderId="12" xfId="55" applyNumberFormat="1" applyFont="1" applyFill="1" applyBorder="1" applyAlignment="1">
      <alignment horizontal="center" vertical="center"/>
      <protection/>
    </xf>
    <xf numFmtId="1" fontId="0" fillId="0" borderId="22" xfId="55" applyNumberFormat="1" applyFont="1" applyFill="1" applyBorder="1" applyAlignment="1">
      <alignment horizontal="center" vertical="center"/>
      <protection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55" applyFont="1" applyFill="1" applyBorder="1" applyAlignment="1">
      <alignment vertical="center"/>
      <protection/>
    </xf>
    <xf numFmtId="49" fontId="0" fillId="0" borderId="14" xfId="55" applyNumberFormat="1" applyFont="1" applyFill="1" applyBorder="1" applyAlignment="1">
      <alignment horizontal="center" vertical="center"/>
      <protection/>
    </xf>
    <xf numFmtId="3" fontId="1" fillId="0" borderId="14" xfId="52" applyNumberFormat="1" applyFont="1" applyFill="1" applyBorder="1" applyAlignment="1" applyProtection="1">
      <alignment horizontal="center" vertical="center"/>
      <protection locked="0"/>
    </xf>
    <xf numFmtId="164" fontId="1" fillId="0" borderId="14" xfId="52" applyNumberFormat="1" applyFont="1" applyFill="1" applyBorder="1" applyAlignment="1" applyProtection="1">
      <alignment horizontal="center" vertical="center"/>
      <protection locked="0"/>
    </xf>
    <xf numFmtId="4" fontId="1" fillId="0" borderId="14" xfId="52" applyNumberFormat="1" applyFont="1" applyFill="1" applyBorder="1" applyAlignment="1" applyProtection="1">
      <alignment horizontal="center" vertical="center"/>
      <protection locked="0"/>
    </xf>
    <xf numFmtId="165" fontId="19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/>
    </xf>
    <xf numFmtId="4" fontId="12" fillId="0" borderId="14" xfId="55" applyNumberFormat="1" applyFont="1" applyFill="1" applyBorder="1" applyAlignment="1">
      <alignment horizontal="center" vertical="center"/>
      <protection/>
    </xf>
    <xf numFmtId="1" fontId="0" fillId="0" borderId="14" xfId="55" applyNumberFormat="1" applyFont="1" applyFill="1" applyBorder="1" applyAlignment="1">
      <alignment horizontal="center" vertical="center"/>
      <protection/>
    </xf>
    <xf numFmtId="1" fontId="0" fillId="0" borderId="24" xfId="55" applyNumberFormat="1" applyFont="1" applyFill="1" applyBorder="1" applyAlignment="1">
      <alignment horizontal="center" vertical="center"/>
      <protection/>
    </xf>
    <xf numFmtId="1" fontId="0" fillId="0" borderId="13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0" fontId="0" fillId="0" borderId="24" xfId="55" applyFont="1" applyFill="1" applyBorder="1" applyAlignment="1">
      <alignment vertical="center"/>
      <protection/>
    </xf>
    <xf numFmtId="0" fontId="0" fillId="0" borderId="16" xfId="0" applyFill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4" fontId="12" fillId="0" borderId="10" xfId="55" applyNumberFormat="1" applyFont="1" applyFill="1" applyBorder="1" applyAlignment="1">
      <alignment horizontal="center" vertical="center"/>
      <protection/>
    </xf>
    <xf numFmtId="1" fontId="0" fillId="0" borderId="10" xfId="55" applyNumberFormat="1" applyFont="1" applyFill="1" applyBorder="1" applyAlignment="1">
      <alignment horizontal="center" vertical="center"/>
      <protection/>
    </xf>
    <xf numFmtId="1" fontId="0" fillId="0" borderId="21" xfId="55" applyNumberFormat="1" applyFont="1" applyFill="1" applyBorder="1" applyAlignment="1">
      <alignment horizontal="center" vertical="center"/>
      <protection/>
    </xf>
    <xf numFmtId="1" fontId="0" fillId="0" borderId="16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0" fontId="0" fillId="0" borderId="14" xfId="51" applyFont="1" applyBorder="1">
      <alignment/>
      <protection/>
    </xf>
    <xf numFmtId="0" fontId="13" fillId="0" borderId="24" xfId="0" applyFont="1" applyBorder="1" applyAlignment="1">
      <alignment/>
    </xf>
    <xf numFmtId="3" fontId="1" fillId="0" borderId="12" xfId="53" applyNumberFormat="1" applyFont="1" applyFill="1" applyBorder="1" applyAlignment="1" applyProtection="1">
      <alignment horizontal="center" vertical="center"/>
      <protection locked="0"/>
    </xf>
    <xf numFmtId="164" fontId="1" fillId="0" borderId="12" xfId="53" applyNumberFormat="1" applyFont="1" applyFill="1" applyBorder="1" applyAlignment="1" applyProtection="1">
      <alignment horizontal="center" vertical="center"/>
      <protection locked="0"/>
    </xf>
    <xf numFmtId="4" fontId="1" fillId="0" borderId="12" xfId="53" applyNumberFormat="1" applyFont="1" applyFill="1" applyBorder="1" applyAlignment="1" applyProtection="1">
      <alignment horizontal="center" vertical="center"/>
      <protection locked="0"/>
    </xf>
    <xf numFmtId="3" fontId="1" fillId="0" borderId="14" xfId="53" applyNumberFormat="1" applyFont="1" applyFill="1" applyBorder="1" applyAlignment="1" applyProtection="1">
      <alignment horizontal="center" vertical="center"/>
      <protection locked="0"/>
    </xf>
    <xf numFmtId="164" fontId="1" fillId="0" borderId="14" xfId="53" applyNumberFormat="1" applyFont="1" applyFill="1" applyBorder="1" applyAlignment="1" applyProtection="1">
      <alignment horizontal="center" vertical="center"/>
      <protection locked="0"/>
    </xf>
    <xf numFmtId="4" fontId="1" fillId="0" borderId="14" xfId="53" applyNumberFormat="1" applyFont="1" applyFill="1" applyBorder="1" applyAlignment="1" applyProtection="1">
      <alignment horizontal="center" vertical="center"/>
      <protection locked="0"/>
    </xf>
    <xf numFmtId="3" fontId="1" fillId="0" borderId="10" xfId="53" applyNumberFormat="1" applyFont="1" applyFill="1" applyBorder="1" applyAlignment="1" applyProtection="1">
      <alignment horizontal="center" vertical="center"/>
      <protection locked="0"/>
    </xf>
    <xf numFmtId="164" fontId="1" fillId="0" borderId="10" xfId="53" applyNumberFormat="1" applyFont="1" applyFill="1" applyBorder="1" applyAlignment="1" applyProtection="1">
      <alignment horizontal="center" vertical="center"/>
      <protection locked="0"/>
    </xf>
    <xf numFmtId="4" fontId="1" fillId="0" borderId="10" xfId="53" applyNumberFormat="1" applyFont="1" applyFill="1" applyBorder="1" applyAlignment="1" applyProtection="1">
      <alignment horizontal="center" vertical="center"/>
      <protection locked="0"/>
    </xf>
    <xf numFmtId="0" fontId="0" fillId="0" borderId="14" xfId="54" applyFont="1" applyBorder="1">
      <alignment/>
      <protection/>
    </xf>
    <xf numFmtId="49" fontId="1" fillId="0" borderId="27" xfId="49" applyNumberFormat="1" applyBorder="1" applyAlignment="1">
      <alignment vertical="center"/>
      <protection/>
    </xf>
    <xf numFmtId="49" fontId="1" fillId="0" borderId="27" xfId="48" applyNumberFormat="1" applyFont="1" applyBorder="1" applyAlignment="1">
      <alignment vertical="center"/>
      <protection/>
    </xf>
    <xf numFmtId="0" fontId="4" fillId="0" borderId="0" xfId="47" applyFont="1" applyAlignment="1">
      <alignment horizontal="left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2" fillId="0" borderId="16" xfId="0" applyFont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0" fillId="0" borderId="29" xfId="55" applyFont="1" applyFill="1" applyBorder="1" applyAlignment="1">
      <alignment vertical="center"/>
      <protection/>
    </xf>
    <xf numFmtId="0" fontId="12" fillId="24" borderId="31" xfId="0" applyFont="1" applyFill="1" applyBorder="1" applyAlignment="1">
      <alignment horizontal="center" vertical="center" wrapText="1"/>
    </xf>
    <xf numFmtId="3" fontId="1" fillId="0" borderId="12" xfId="52" applyNumberFormat="1" applyFont="1" applyFill="1" applyBorder="1" applyAlignment="1" applyProtection="1">
      <alignment horizontal="center" vertical="center"/>
      <protection locked="0"/>
    </xf>
    <xf numFmtId="164" fontId="1" fillId="0" borderId="12" xfId="52" applyNumberFormat="1" applyFont="1" applyFill="1" applyBorder="1" applyAlignment="1" applyProtection="1">
      <alignment horizontal="center" vertical="center"/>
      <protection locked="0"/>
    </xf>
    <xf numFmtId="4" fontId="1" fillId="0" borderId="12" xfId="52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0" fillId="0" borderId="27" xfId="55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" fontId="12" fillId="0" borderId="32" xfId="0" applyNumberFormat="1" applyFont="1" applyFill="1" applyBorder="1" applyAlignment="1">
      <alignment horizontal="center"/>
    </xf>
    <xf numFmtId="1" fontId="12" fillId="0" borderId="33" xfId="0" applyNumberFormat="1" applyFont="1" applyFill="1" applyBorder="1" applyAlignment="1">
      <alignment horizontal="center"/>
    </xf>
    <xf numFmtId="49" fontId="0" fillId="0" borderId="10" xfId="55" applyNumberFormat="1" applyFont="1" applyFill="1" applyBorder="1" applyAlignment="1">
      <alignment horizontal="center" vertical="center"/>
      <protection/>
    </xf>
    <xf numFmtId="1" fontId="12" fillId="0" borderId="34" xfId="0" applyNumberFormat="1" applyFont="1" applyFill="1" applyBorder="1" applyAlignment="1">
      <alignment horizontal="center"/>
    </xf>
    <xf numFmtId="0" fontId="0" fillId="0" borderId="10" xfId="55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11" fillId="0" borderId="0" xfId="0" applyFont="1" applyFill="1" applyAlignment="1">
      <alignment horizontal="right"/>
    </xf>
    <xf numFmtId="0" fontId="11" fillId="11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36" xfId="55" applyFont="1" applyFill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0" fontId="0" fillId="0" borderId="21" xfId="55" applyFont="1" applyFill="1" applyBorder="1" applyAlignment="1">
      <alignment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3" fontId="1" fillId="0" borderId="10" xfId="52" applyNumberFormat="1" applyFont="1" applyFill="1" applyBorder="1" applyAlignment="1" applyProtection="1">
      <alignment horizontal="center" vertical="center"/>
      <protection locked="0"/>
    </xf>
    <xf numFmtId="164" fontId="1" fillId="0" borderId="10" xfId="52" applyNumberFormat="1" applyFont="1" applyFill="1" applyBorder="1" applyAlignment="1" applyProtection="1">
      <alignment horizontal="center" vertical="center"/>
      <protection locked="0"/>
    </xf>
    <xf numFmtId="4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0" applyFont="1">
      <alignment/>
      <protection/>
    </xf>
    <xf numFmtId="0" fontId="11" fillId="0" borderId="0" xfId="0" applyFont="1" applyFill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12" xfId="55" applyFont="1" applyFill="1" applyBorder="1" applyAlignment="1">
      <alignment horizontal="center" vertical="center"/>
      <protection/>
    </xf>
    <xf numFmtId="49" fontId="0" fillId="0" borderId="12" xfId="55" applyNumberFormat="1" applyFont="1" applyFill="1" applyBorder="1" applyAlignment="1">
      <alignment horizontal="left" vertical="center"/>
      <protection/>
    </xf>
    <xf numFmtId="0" fontId="0" fillId="0" borderId="17" xfId="55" applyFont="1" applyFill="1" applyBorder="1" applyAlignment="1">
      <alignment vertical="center"/>
      <protection/>
    </xf>
    <xf numFmtId="0" fontId="0" fillId="0" borderId="22" xfId="55" applyFont="1" applyFill="1" applyBorder="1" applyAlignment="1">
      <alignment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49" fontId="0" fillId="0" borderId="10" xfId="55" applyNumberFormat="1" applyFont="1" applyFill="1" applyBorder="1" applyAlignment="1">
      <alignment horizontal="left" vertical="center"/>
      <protection/>
    </xf>
    <xf numFmtId="0" fontId="1" fillId="0" borderId="0" xfId="50" applyFill="1">
      <alignment/>
      <protection/>
    </xf>
    <xf numFmtId="49" fontId="0" fillId="0" borderId="10" xfId="0" applyNumberFormat="1" applyBorder="1" applyAlignment="1">
      <alignment/>
    </xf>
    <xf numFmtId="0" fontId="12" fillId="0" borderId="26" xfId="0" applyFon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4" xfId="0" applyNumberFormat="1" applyFont="1" applyBorder="1" applyAlignment="1">
      <alignment/>
    </xf>
    <xf numFmtId="0" fontId="16" fillId="0" borderId="0" xfId="0" applyFont="1" applyAlignment="1">
      <alignment/>
    </xf>
    <xf numFmtId="0" fontId="4" fillId="0" borderId="0" xfId="47" applyFont="1" applyBorder="1" applyAlignment="1">
      <alignment horizontal="left"/>
      <protection/>
    </xf>
    <xf numFmtId="0" fontId="8" fillId="0" borderId="0" xfId="47" applyFont="1" applyBorder="1" applyAlignment="1">
      <alignment horizontal="center"/>
      <protection/>
    </xf>
    <xf numFmtId="0" fontId="9" fillId="0" borderId="0" xfId="36" applyNumberFormat="1" applyFill="1" applyBorder="1" applyAlignment="1" applyProtection="1">
      <alignment horizontal="center"/>
      <protection/>
    </xf>
    <xf numFmtId="49" fontId="20" fillId="0" borderId="0" xfId="50" applyNumberFormat="1" applyFont="1" applyBorder="1" applyAlignment="1">
      <alignment horizontal="center"/>
      <protection/>
    </xf>
    <xf numFmtId="49" fontId="21" fillId="0" borderId="0" xfId="50" applyNumberFormat="1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left"/>
      <protection/>
    </xf>
    <xf numFmtId="0" fontId="0" fillId="0" borderId="0" xfId="47" applyFont="1" applyAlignment="1">
      <alignment horizontal="left"/>
      <protection/>
    </xf>
    <xf numFmtId="0" fontId="12" fillId="24" borderId="41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2" fillId="24" borderId="42" xfId="0" applyFont="1" applyFill="1" applyBorder="1" applyAlignment="1">
      <alignment horizontal="center" vertical="center" wrapText="1"/>
    </xf>
    <xf numFmtId="0" fontId="12" fillId="24" borderId="4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2" fillId="0" borderId="23" xfId="0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2" fillId="0" borderId="12" xfId="0" applyNumberFormat="1" applyFont="1" applyBorder="1" applyAlignment="1">
      <alignment/>
    </xf>
    <xf numFmtId="0" fontId="12" fillId="24" borderId="44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49" fontId="12" fillId="0" borderId="13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24" borderId="44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2" fillId="0" borderId="14" xfId="0" applyFont="1" applyBorder="1" applyAlignment="1">
      <alignment/>
    </xf>
    <xf numFmtId="0" fontId="12" fillId="24" borderId="45" xfId="0" applyFont="1" applyFill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6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4" xfId="0" applyBorder="1" applyAlignment="1">
      <alignment/>
    </xf>
    <xf numFmtId="0" fontId="13" fillId="0" borderId="47" xfId="0" applyFont="1" applyBorder="1" applyAlignment="1">
      <alignment/>
    </xf>
    <xf numFmtId="0" fontId="0" fillId="0" borderId="13" xfId="0" applyBorder="1" applyAlignment="1">
      <alignment/>
    </xf>
    <xf numFmtId="0" fontId="12" fillId="24" borderId="23" xfId="0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 vertical="center" wrapText="1"/>
    </xf>
    <xf numFmtId="0" fontId="12" fillId="24" borderId="48" xfId="0" applyFont="1" applyFill="1" applyBorder="1" applyAlignment="1">
      <alignment horizontal="center"/>
    </xf>
    <xf numFmtId="0" fontId="12" fillId="24" borderId="49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49" fontId="0" fillId="0" borderId="14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5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52" xfId="0" applyFont="1" applyBorder="1" applyAlignment="1">
      <alignment/>
    </xf>
    <xf numFmtId="0" fontId="0" fillId="0" borderId="53" xfId="0" applyBorder="1" applyAlignment="1">
      <alignment horizontal="center" vertical="center" wrapText="1"/>
    </xf>
    <xf numFmtId="49" fontId="0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54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F4-A jun" xfId="48"/>
    <cellStyle name="normální_F4-A sen" xfId="49"/>
    <cellStyle name="normální_netolice2005" xfId="50"/>
    <cellStyle name="normální_Regatta_vysl" xfId="51"/>
    <cellStyle name="normální_Regatta_vysl_06" xfId="52"/>
    <cellStyle name="normální_Regatta_vysl_06_výsledková listina 2008 - 1 soutěž" xfId="53"/>
    <cellStyle name="normální_Regatta_vysl_výsledková listina 2008 - 1 soutěž" xfId="54"/>
    <cellStyle name="normální_St_listiny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6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178" t="s">
        <v>143</v>
      </c>
      <c r="B1" s="178"/>
      <c r="C1" s="178"/>
      <c r="D1" s="178"/>
      <c r="E1" s="178"/>
    </row>
    <row r="2" spans="1:5" ht="20.25">
      <c r="A2" s="179" t="s">
        <v>144</v>
      </c>
      <c r="B2" s="179"/>
      <c r="C2" s="179"/>
      <c r="D2" s="179"/>
      <c r="E2" s="179"/>
    </row>
    <row r="3" spans="1:5" ht="16.5">
      <c r="A3" s="2"/>
      <c r="B3" s="3"/>
      <c r="C3" s="2"/>
      <c r="D3" s="2"/>
      <c r="E3" s="4"/>
    </row>
    <row r="4" spans="1:5" ht="14.25">
      <c r="A4" s="5" t="s">
        <v>0</v>
      </c>
      <c r="B4" s="6"/>
      <c r="C4" s="7" t="s">
        <v>145</v>
      </c>
      <c r="D4" s="8"/>
      <c r="E4" s="8"/>
    </row>
    <row r="5" spans="1:5" ht="14.25">
      <c r="A5" s="5" t="s">
        <v>1</v>
      </c>
      <c r="B5" s="6"/>
      <c r="C5" s="9" t="s">
        <v>146</v>
      </c>
      <c r="D5" s="8"/>
      <c r="E5" s="8"/>
    </row>
    <row r="6" spans="1:5" ht="14.25">
      <c r="A6" s="5" t="s">
        <v>2</v>
      </c>
      <c r="B6" s="6"/>
      <c r="C6" s="9" t="s">
        <v>3</v>
      </c>
      <c r="D6" s="8"/>
      <c r="E6" s="8"/>
    </row>
    <row r="7" spans="1:5" ht="14.25">
      <c r="A7" s="5" t="s">
        <v>4</v>
      </c>
      <c r="B7" s="6"/>
      <c r="C7" s="8" t="s">
        <v>147</v>
      </c>
      <c r="D7" s="8"/>
      <c r="E7" s="8"/>
    </row>
    <row r="8" spans="1:5" ht="14.25">
      <c r="A8" s="5"/>
      <c r="B8" s="6"/>
      <c r="C8" s="9"/>
      <c r="D8" s="8"/>
      <c r="E8" s="8"/>
    </row>
    <row r="9" spans="1:5" ht="14.25">
      <c r="A9" s="5" t="s">
        <v>5</v>
      </c>
      <c r="B9" s="9"/>
      <c r="C9" s="8" t="s">
        <v>149</v>
      </c>
      <c r="D9" s="8"/>
      <c r="E9" s="38"/>
    </row>
    <row r="10" spans="1:5" ht="14.25">
      <c r="A10" s="5" t="s">
        <v>6</v>
      </c>
      <c r="B10" s="9"/>
      <c r="C10" s="8" t="s">
        <v>148</v>
      </c>
      <c r="D10" s="8"/>
      <c r="E10" s="9"/>
    </row>
    <row r="11" spans="1:5" ht="14.25">
      <c r="A11" s="10" t="s">
        <v>7</v>
      </c>
      <c r="B11" s="9"/>
      <c r="C11" s="8" t="s">
        <v>147</v>
      </c>
      <c r="D11" s="11"/>
      <c r="E11" s="12"/>
    </row>
    <row r="12" spans="1:5" ht="14.25">
      <c r="A12" s="10"/>
      <c r="B12" s="9"/>
      <c r="C12" s="35"/>
      <c r="D12" s="36"/>
      <c r="E12" s="37"/>
    </row>
    <row r="13" spans="1:5" ht="14.25">
      <c r="A13" s="5" t="s">
        <v>8</v>
      </c>
      <c r="B13" s="9"/>
      <c r="C13" s="35" t="s">
        <v>49</v>
      </c>
      <c r="D13" s="35"/>
      <c r="E13" s="38" t="s">
        <v>53</v>
      </c>
    </row>
    <row r="14" spans="1:5" ht="14.25">
      <c r="A14" s="5" t="s">
        <v>10</v>
      </c>
      <c r="B14" s="9" t="s">
        <v>11</v>
      </c>
      <c r="C14" s="35" t="s">
        <v>43</v>
      </c>
      <c r="D14" s="35"/>
      <c r="E14" s="38" t="s">
        <v>44</v>
      </c>
    </row>
    <row r="15" spans="1:10" ht="15">
      <c r="A15" s="5" t="s">
        <v>12</v>
      </c>
      <c r="B15" s="9" t="s">
        <v>13</v>
      </c>
      <c r="C15" s="39" t="s">
        <v>124</v>
      </c>
      <c r="D15" s="35"/>
      <c r="E15" s="38" t="s">
        <v>127</v>
      </c>
      <c r="H15" s="13"/>
      <c r="I15" s="13"/>
      <c r="J15" s="14"/>
    </row>
    <row r="16" spans="1:10" ht="15">
      <c r="A16" s="5" t="s">
        <v>119</v>
      </c>
      <c r="B16" s="9" t="s">
        <v>117</v>
      </c>
      <c r="C16" s="39" t="s">
        <v>116</v>
      </c>
      <c r="D16" s="35"/>
      <c r="E16" s="38" t="s">
        <v>61</v>
      </c>
      <c r="H16" s="13"/>
      <c r="I16" s="13"/>
      <c r="J16" s="14"/>
    </row>
    <row r="17" spans="1:5" ht="14.25">
      <c r="A17" s="15" t="s">
        <v>14</v>
      </c>
      <c r="B17" s="9"/>
      <c r="C17" s="35"/>
      <c r="D17" s="35"/>
      <c r="E17" s="38"/>
    </row>
    <row r="18" spans="1:5" ht="14.25">
      <c r="A18" s="5" t="s">
        <v>15</v>
      </c>
      <c r="B18" s="9" t="s">
        <v>11</v>
      </c>
      <c r="C18" s="35" t="s">
        <v>58</v>
      </c>
      <c r="D18" s="35"/>
      <c r="E18" s="38" t="s">
        <v>59</v>
      </c>
    </row>
    <row r="19" spans="1:5" ht="14.25">
      <c r="A19" s="5"/>
      <c r="B19" s="9"/>
      <c r="C19" s="39" t="s">
        <v>50</v>
      </c>
      <c r="D19" s="35"/>
      <c r="E19" s="38" t="s">
        <v>51</v>
      </c>
    </row>
    <row r="20" spans="1:5" ht="14.25">
      <c r="A20" s="5"/>
      <c r="B20" s="9"/>
      <c r="C20" s="35"/>
      <c r="D20" s="35"/>
      <c r="E20" s="38"/>
    </row>
    <row r="21" spans="1:5" ht="14.25">
      <c r="A21" s="5" t="s">
        <v>16</v>
      </c>
      <c r="B21" s="9" t="s">
        <v>13</v>
      </c>
      <c r="C21" s="35" t="s">
        <v>151</v>
      </c>
      <c r="D21" s="35"/>
      <c r="E21" s="38" t="s">
        <v>155</v>
      </c>
    </row>
    <row r="22" spans="1:5" ht="14.25">
      <c r="A22" s="5"/>
      <c r="B22" s="9"/>
      <c r="C22" s="39" t="s">
        <v>56</v>
      </c>
      <c r="D22" s="35"/>
      <c r="E22" s="38" t="s">
        <v>156</v>
      </c>
    </row>
    <row r="23" spans="1:5" ht="14.25">
      <c r="A23" s="5"/>
      <c r="B23" s="9"/>
      <c r="C23" s="157" t="s">
        <v>164</v>
      </c>
      <c r="E23" s="1" t="s">
        <v>165</v>
      </c>
    </row>
    <row r="24" spans="1:5" ht="14.25">
      <c r="A24" s="5"/>
      <c r="B24" s="9"/>
      <c r="C24" s="39"/>
      <c r="D24" s="35"/>
      <c r="E24" s="38"/>
    </row>
    <row r="25" spans="1:5" ht="14.25">
      <c r="A25" s="5"/>
      <c r="B25" s="9"/>
      <c r="C25" s="35"/>
      <c r="D25" s="35"/>
      <c r="E25" s="38"/>
    </row>
    <row r="26" spans="1:5" ht="14.25">
      <c r="A26" s="5" t="s">
        <v>118</v>
      </c>
      <c r="B26" s="9" t="s">
        <v>117</v>
      </c>
      <c r="C26" s="39" t="s">
        <v>142</v>
      </c>
      <c r="D26" s="35"/>
      <c r="E26" s="38" t="s">
        <v>157</v>
      </c>
    </row>
    <row r="27" spans="1:5" ht="14.25">
      <c r="A27" s="5"/>
      <c r="B27" s="9"/>
      <c r="C27" s="39"/>
      <c r="D27" s="35"/>
      <c r="E27" s="38"/>
    </row>
    <row r="28" spans="1:5" ht="14.25">
      <c r="A28" s="15" t="s">
        <v>17</v>
      </c>
      <c r="B28" s="102" t="s">
        <v>128</v>
      </c>
      <c r="C28" s="39" t="s">
        <v>54</v>
      </c>
      <c r="D28" s="35"/>
      <c r="E28" s="38" t="s">
        <v>63</v>
      </c>
    </row>
    <row r="29" spans="1:8" ht="14.25">
      <c r="A29" s="181" t="s">
        <v>150</v>
      </c>
      <c r="B29" s="181"/>
      <c r="C29" s="35" t="s">
        <v>42</v>
      </c>
      <c r="D29" s="35"/>
      <c r="E29" s="38" t="s">
        <v>140</v>
      </c>
      <c r="F29" s="39"/>
      <c r="G29" s="35"/>
      <c r="H29" s="38"/>
    </row>
    <row r="30" spans="1:5" ht="14.25">
      <c r="A30" s="5"/>
      <c r="B30" s="102"/>
      <c r="C30" s="39" t="s">
        <v>115</v>
      </c>
      <c r="D30" s="35"/>
      <c r="E30" s="38" t="s">
        <v>129</v>
      </c>
    </row>
    <row r="31" spans="1:5" ht="14.25">
      <c r="A31" s="5"/>
      <c r="B31" s="102"/>
      <c r="C31" s="8"/>
      <c r="D31" s="8"/>
      <c r="E31" s="16"/>
    </row>
    <row r="32" spans="1:5" ht="14.25">
      <c r="A32" s="15" t="s">
        <v>17</v>
      </c>
      <c r="B32" s="102" t="s">
        <v>117</v>
      </c>
      <c r="C32" s="39" t="s">
        <v>116</v>
      </c>
      <c r="D32" s="35"/>
      <c r="E32" s="38" t="s">
        <v>61</v>
      </c>
    </row>
    <row r="33" spans="1:5" ht="14.25">
      <c r="A33" s="40" t="s">
        <v>136</v>
      </c>
      <c r="B33" s="9"/>
      <c r="C33" s="35" t="s">
        <v>125</v>
      </c>
      <c r="D33" s="35"/>
      <c r="E33" s="38" t="s">
        <v>130</v>
      </c>
    </row>
    <row r="34" spans="1:5" ht="14.25">
      <c r="A34" s="5"/>
      <c r="B34" s="9"/>
      <c r="C34" s="39" t="s">
        <v>126</v>
      </c>
      <c r="D34" s="35"/>
      <c r="E34" s="38" t="s">
        <v>131</v>
      </c>
    </row>
    <row r="35" spans="1:5" ht="14.25">
      <c r="A35" s="5"/>
      <c r="B35" s="9"/>
      <c r="C35" s="8"/>
      <c r="D35" s="8"/>
      <c r="E35" s="16"/>
    </row>
    <row r="36" spans="1:5" ht="14.25">
      <c r="A36" s="5" t="s">
        <v>18</v>
      </c>
      <c r="B36" s="9"/>
      <c r="C36" s="35" t="s">
        <v>152</v>
      </c>
      <c r="D36" s="35"/>
      <c r="E36" s="35"/>
    </row>
    <row r="37" spans="1:5" ht="14.25">
      <c r="A37" s="5"/>
      <c r="B37" s="9"/>
      <c r="C37" s="35" t="s">
        <v>167</v>
      </c>
      <c r="D37" s="169"/>
      <c r="E37" s="35"/>
    </row>
    <row r="38" spans="1:5" ht="14.25">
      <c r="A38" s="5"/>
      <c r="B38" s="9"/>
      <c r="C38" s="35" t="s">
        <v>168</v>
      </c>
      <c r="D38" s="169"/>
      <c r="E38" s="35"/>
    </row>
    <row r="39" spans="1:5" ht="14.25">
      <c r="A39" s="5" t="s">
        <v>19</v>
      </c>
      <c r="B39" s="9"/>
      <c r="C39" s="180" t="s">
        <v>153</v>
      </c>
      <c r="D39" s="180"/>
      <c r="E39" s="180"/>
    </row>
    <row r="40" spans="1:5" ht="14.25">
      <c r="A40" s="5"/>
      <c r="B40" s="5"/>
      <c r="C40" s="180" t="s">
        <v>166</v>
      </c>
      <c r="D40" s="180"/>
      <c r="E40" s="180"/>
    </row>
    <row r="41" spans="1:5" ht="14.25">
      <c r="A41" s="5"/>
      <c r="B41" s="5"/>
      <c r="C41" s="17"/>
      <c r="D41" s="17"/>
      <c r="E41" s="17"/>
    </row>
    <row r="42" spans="1:5" ht="14.25">
      <c r="A42" s="5" t="s">
        <v>20</v>
      </c>
      <c r="B42" s="5"/>
      <c r="C42" s="175" t="s">
        <v>163</v>
      </c>
      <c r="D42" s="175"/>
      <c r="E42" s="175"/>
    </row>
    <row r="43" spans="1:5" ht="14.25">
      <c r="A43" s="5"/>
      <c r="B43" s="5"/>
      <c r="C43" s="175"/>
      <c r="D43" s="175"/>
      <c r="E43" s="175"/>
    </row>
    <row r="44" spans="1:5" ht="14.25">
      <c r="A44" s="5"/>
      <c r="B44" s="5"/>
      <c r="C44" s="5"/>
      <c r="D44" s="5"/>
      <c r="E44" s="5"/>
    </row>
    <row r="45" spans="1:5" ht="14.25">
      <c r="A45" s="9" t="s">
        <v>21</v>
      </c>
      <c r="B45" s="5"/>
      <c r="C45" s="5"/>
      <c r="D45" s="5"/>
      <c r="E45" s="5"/>
    </row>
    <row r="46" spans="1:5" ht="14.25">
      <c r="A46" s="9" t="s">
        <v>45</v>
      </c>
      <c r="B46" s="5"/>
      <c r="C46" s="5"/>
      <c r="D46" s="5"/>
      <c r="E46" s="5"/>
    </row>
    <row r="47" spans="1:5" ht="14.25">
      <c r="A47" s="9"/>
      <c r="B47" s="5"/>
      <c r="C47" s="5"/>
      <c r="D47" s="5"/>
      <c r="E47" s="5"/>
    </row>
    <row r="48" spans="1:5" ht="14.25">
      <c r="A48" s="18" t="s">
        <v>22</v>
      </c>
      <c r="B48" s="5"/>
      <c r="C48" s="5"/>
      <c r="D48" s="5"/>
      <c r="E48" s="5"/>
    </row>
    <row r="49" spans="1:5" ht="16.5">
      <c r="A49" s="18" t="s">
        <v>23</v>
      </c>
      <c r="B49" s="19"/>
      <c r="C49" s="19"/>
      <c r="D49" s="19"/>
      <c r="E49" s="19"/>
    </row>
    <row r="50" spans="1:5" ht="12.75">
      <c r="A50" s="176" t="s">
        <v>154</v>
      </c>
      <c r="B50" s="176"/>
      <c r="C50" s="176"/>
      <c r="D50" s="176"/>
      <c r="E50" s="176"/>
    </row>
    <row r="51" spans="1:5" ht="12.75" customHeight="1">
      <c r="A51" s="176"/>
      <c r="B51" s="176"/>
      <c r="C51" s="176"/>
      <c r="D51" s="176"/>
      <c r="E51" s="176"/>
    </row>
    <row r="52" spans="1:5" ht="12.75">
      <c r="A52" s="177"/>
      <c r="B52" s="177"/>
      <c r="C52" s="177"/>
      <c r="D52" s="177"/>
      <c r="E52" s="177"/>
    </row>
  </sheetData>
  <sheetProtection/>
  <mergeCells count="9">
    <mergeCell ref="A1:E1"/>
    <mergeCell ref="A2:E2"/>
    <mergeCell ref="C39:E39"/>
    <mergeCell ref="C40:E40"/>
    <mergeCell ref="A29:B29"/>
    <mergeCell ref="C42:E42"/>
    <mergeCell ref="C43:E43"/>
    <mergeCell ref="A50:E51"/>
    <mergeCell ref="A52:E52"/>
  </mergeCells>
  <printOptions/>
  <pageMargins left="0.5902777777777778" right="0.5902777777777778" top="0.39375" bottom="0.39375" header="0.5118055555555556" footer="0.5118055555555556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zoomScalePageLayoutView="0"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</cols>
  <sheetData>
    <row r="1" spans="1:18" ht="15">
      <c r="A1" s="174" t="s">
        <v>158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P1" s="131"/>
      <c r="Q1" s="131"/>
      <c r="R1" s="131"/>
    </row>
    <row r="2" spans="1:18" ht="15">
      <c r="A2" s="174" t="s">
        <v>159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P2" s="131"/>
      <c r="Q2" s="130"/>
      <c r="R2" s="131"/>
    </row>
    <row r="3" spans="1:24" ht="20.25">
      <c r="A3" s="197" t="s">
        <v>64</v>
      </c>
      <c r="B3" s="197"/>
      <c r="C3" s="3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32"/>
      <c r="Q3" s="130"/>
      <c r="R3" s="131"/>
      <c r="S3" s="20"/>
      <c r="T3" s="20"/>
      <c r="U3" s="20"/>
      <c r="V3" s="20"/>
      <c r="W3" s="20"/>
      <c r="X3" s="20"/>
    </row>
    <row r="4" spans="1:28" ht="20.25">
      <c r="A4" s="197"/>
      <c r="B4" s="197"/>
      <c r="C4" s="3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41"/>
      <c r="Q4" s="158"/>
      <c r="R4" s="132"/>
      <c r="S4" s="20"/>
      <c r="T4" s="20"/>
      <c r="V4" s="20"/>
      <c r="W4" s="20"/>
      <c r="X4" s="20"/>
      <c r="AB4" s="20"/>
    </row>
    <row r="5" spans="28:29" ht="13.5" thickBot="1">
      <c r="AB5" s="21"/>
      <c r="AC5" s="21"/>
    </row>
    <row r="6" spans="1:29" ht="12.75" customHeight="1">
      <c r="A6" s="199" t="s">
        <v>24</v>
      </c>
      <c r="B6" s="195" t="s">
        <v>25</v>
      </c>
      <c r="C6" s="195" t="s">
        <v>9</v>
      </c>
      <c r="D6" s="195" t="s">
        <v>26</v>
      </c>
      <c r="E6" s="195" t="s">
        <v>27</v>
      </c>
      <c r="F6" s="195" t="s">
        <v>28</v>
      </c>
      <c r="G6" s="43" t="s">
        <v>100</v>
      </c>
      <c r="H6" s="43" t="s">
        <v>65</v>
      </c>
      <c r="I6" s="44" t="s">
        <v>66</v>
      </c>
      <c r="J6" s="190" t="s">
        <v>67</v>
      </c>
      <c r="K6" s="190" t="s">
        <v>101</v>
      </c>
      <c r="L6" s="196" t="s">
        <v>29</v>
      </c>
      <c r="M6" s="196"/>
      <c r="N6" s="196"/>
      <c r="O6" s="190" t="s">
        <v>30</v>
      </c>
      <c r="P6" s="190" t="s">
        <v>102</v>
      </c>
      <c r="Q6" s="215" t="s">
        <v>68</v>
      </c>
      <c r="R6" s="215"/>
      <c r="S6" s="216"/>
      <c r="T6" s="217" t="s">
        <v>69</v>
      </c>
      <c r="U6" s="218"/>
      <c r="V6" s="218"/>
      <c r="W6" s="218"/>
      <c r="X6" s="218"/>
      <c r="Y6" s="218"/>
      <c r="Z6" s="190" t="s">
        <v>70</v>
      </c>
      <c r="AA6" s="184" t="s">
        <v>31</v>
      </c>
      <c r="AB6" s="21"/>
      <c r="AC6" s="21"/>
    </row>
    <row r="7" spans="1:29" ht="15" thickBot="1">
      <c r="A7" s="199"/>
      <c r="B7" s="195"/>
      <c r="C7" s="195"/>
      <c r="D7" s="195"/>
      <c r="E7" s="195"/>
      <c r="F7" s="195"/>
      <c r="G7" s="45" t="s">
        <v>71</v>
      </c>
      <c r="H7" s="45" t="s">
        <v>103</v>
      </c>
      <c r="I7" s="45" t="s">
        <v>72</v>
      </c>
      <c r="J7" s="190"/>
      <c r="K7" s="190"/>
      <c r="L7" s="22" t="s">
        <v>32</v>
      </c>
      <c r="M7" s="22" t="s">
        <v>33</v>
      </c>
      <c r="N7" s="22" t="s">
        <v>34</v>
      </c>
      <c r="O7" s="190"/>
      <c r="P7" s="190"/>
      <c r="Q7" s="46" t="s">
        <v>73</v>
      </c>
      <c r="R7" s="46" t="s">
        <v>74</v>
      </c>
      <c r="S7" s="47" t="s">
        <v>75</v>
      </c>
      <c r="T7" s="48" t="s">
        <v>32</v>
      </c>
      <c r="U7" s="41" t="s">
        <v>76</v>
      </c>
      <c r="V7" s="22" t="s">
        <v>33</v>
      </c>
      <c r="W7" s="22" t="s">
        <v>76</v>
      </c>
      <c r="X7" s="22" t="s">
        <v>34</v>
      </c>
      <c r="Y7" s="22" t="s">
        <v>76</v>
      </c>
      <c r="Z7" s="190"/>
      <c r="AA7" s="184"/>
      <c r="AB7" s="21"/>
      <c r="AC7" s="21"/>
    </row>
    <row r="8" spans="1:29" ht="15" customHeight="1">
      <c r="A8" s="49">
        <v>1</v>
      </c>
      <c r="B8" s="50" t="s">
        <v>121</v>
      </c>
      <c r="C8" s="161" t="s">
        <v>120</v>
      </c>
      <c r="D8" s="104" t="s">
        <v>110</v>
      </c>
      <c r="E8" s="162" t="s">
        <v>95</v>
      </c>
      <c r="F8" s="51" t="s">
        <v>46</v>
      </c>
      <c r="G8" s="90">
        <v>1100</v>
      </c>
      <c r="H8" s="91">
        <v>0.855</v>
      </c>
      <c r="I8" s="92">
        <v>16.5</v>
      </c>
      <c r="J8" s="52">
        <f>G8*SQRT(H8)/(456*POWER(I8,1/3))</f>
        <v>0.8761589838909538</v>
      </c>
      <c r="K8" s="52">
        <f>IF(J8&gt;1,J8/J8^(2*LOG10(J8)),J8*J8^(2*LOG10(J8)))</f>
        <v>0.8895622834146238</v>
      </c>
      <c r="L8" s="53"/>
      <c r="M8" s="53"/>
      <c r="N8" s="53"/>
      <c r="O8" s="54">
        <v>82.67</v>
      </c>
      <c r="P8" s="52">
        <f>K8-(O8/200)</f>
        <v>0.47621228341462385</v>
      </c>
      <c r="Q8" s="55">
        <v>1325</v>
      </c>
      <c r="R8" s="55">
        <v>1920</v>
      </c>
      <c r="S8" s="56">
        <v>1592</v>
      </c>
      <c r="T8" s="57">
        <f>P8*Q8</f>
        <v>630.9812755243767</v>
      </c>
      <c r="U8" s="59">
        <v>1</v>
      </c>
      <c r="V8" s="58">
        <f>P8*R8</f>
        <v>914.3275841560778</v>
      </c>
      <c r="W8" s="133">
        <v>1</v>
      </c>
      <c r="X8" s="58">
        <f>P8*S8</f>
        <v>758.1299551960811</v>
      </c>
      <c r="Y8" s="59">
        <v>1</v>
      </c>
      <c r="Z8" s="42">
        <f>U8+W8+Y8-(MAX(U8,W8,Y8))</f>
        <v>2</v>
      </c>
      <c r="AA8" s="60">
        <f>Z8</f>
        <v>2</v>
      </c>
      <c r="AB8" s="21"/>
      <c r="AC8" s="21"/>
    </row>
    <row r="9" spans="1:28" ht="15" customHeight="1">
      <c r="A9" s="61">
        <v>2</v>
      </c>
      <c r="B9" s="76" t="s">
        <v>79</v>
      </c>
      <c r="C9" s="109" t="s">
        <v>162</v>
      </c>
      <c r="D9" s="108" t="s">
        <v>123</v>
      </c>
      <c r="E9" s="110" t="s">
        <v>80</v>
      </c>
      <c r="F9" s="63" t="s">
        <v>48</v>
      </c>
      <c r="G9" s="64">
        <v>1050</v>
      </c>
      <c r="H9" s="65">
        <v>0.48</v>
      </c>
      <c r="I9" s="66">
        <v>9.5</v>
      </c>
      <c r="J9" s="67">
        <f>G9*SQRT(H9)/(456*POWER(I9,1/3))</f>
        <v>0.7532466461869327</v>
      </c>
      <c r="K9" s="67">
        <f>IF(J9&gt;1,J9/J9^(2*LOG10(J9)),J9*J9^(2*LOG10(J9)))</f>
        <v>0.8076554144149407</v>
      </c>
      <c r="L9" s="68"/>
      <c r="M9" s="68"/>
      <c r="N9" s="68"/>
      <c r="O9" s="69">
        <v>75.33</v>
      </c>
      <c r="P9" s="67">
        <f>K9-(O9/200)</f>
        <v>0.4310054144149407</v>
      </c>
      <c r="Q9" s="70">
        <v>1504</v>
      </c>
      <c r="R9" s="70">
        <v>2285</v>
      </c>
      <c r="S9" s="71">
        <v>1791</v>
      </c>
      <c r="T9" s="72">
        <f>P9*Q9</f>
        <v>648.2321432800709</v>
      </c>
      <c r="U9" s="134">
        <v>2</v>
      </c>
      <c r="V9" s="73">
        <f>P9*R9</f>
        <v>984.8473719381395</v>
      </c>
      <c r="W9" s="74">
        <v>2</v>
      </c>
      <c r="X9" s="73">
        <f>P9*S9</f>
        <v>771.9306972171588</v>
      </c>
      <c r="Y9" s="74">
        <v>2</v>
      </c>
      <c r="Z9" s="34">
        <f>U9+W9+Y9-(MAX(U9,W9,Y9))</f>
        <v>4</v>
      </c>
      <c r="AA9" s="75">
        <f>Z9</f>
        <v>4</v>
      </c>
      <c r="AB9" s="21"/>
    </row>
    <row r="10" spans="1:29" ht="15" customHeight="1">
      <c r="A10" s="61">
        <v>3</v>
      </c>
      <c r="B10" s="62" t="s">
        <v>87</v>
      </c>
      <c r="C10" s="112" t="s">
        <v>88</v>
      </c>
      <c r="D10" s="108" t="s">
        <v>62</v>
      </c>
      <c r="E10" s="107" t="s">
        <v>77</v>
      </c>
      <c r="F10" s="63" t="s">
        <v>78</v>
      </c>
      <c r="G10" s="64">
        <v>950</v>
      </c>
      <c r="H10" s="65">
        <v>0.39</v>
      </c>
      <c r="I10" s="66">
        <v>3.36</v>
      </c>
      <c r="J10" s="67">
        <f>G10*SQRT(H10)/(456*POWER(I10,1/3))</f>
        <v>0.8686496326782525</v>
      </c>
      <c r="K10" s="67">
        <f>IF(J10&gt;1,J10/J10^(2*LOG10(J10)),J10*J10^(2*LOG10(J10)))</f>
        <v>0.8837401705585127</v>
      </c>
      <c r="L10" s="68"/>
      <c r="M10" s="68"/>
      <c r="N10" s="68"/>
      <c r="O10" s="69">
        <v>67.67</v>
      </c>
      <c r="P10" s="67">
        <f>K10-(O10/200)</f>
        <v>0.5453901705585127</v>
      </c>
      <c r="Q10" s="70">
        <v>1730</v>
      </c>
      <c r="R10" s="70">
        <v>2094</v>
      </c>
      <c r="S10" s="71">
        <v>2284</v>
      </c>
      <c r="T10" s="72">
        <f>P10*Q10</f>
        <v>943.524995066227</v>
      </c>
      <c r="U10" s="134">
        <v>3</v>
      </c>
      <c r="V10" s="73">
        <f>P10*R10</f>
        <v>1142.0470171495256</v>
      </c>
      <c r="W10" s="74">
        <v>3</v>
      </c>
      <c r="X10" s="73">
        <f>P10*S10</f>
        <v>1245.671149555643</v>
      </c>
      <c r="Y10" s="74">
        <v>3</v>
      </c>
      <c r="Z10" s="34">
        <f>U10+W10+Y10-(MAX(U10,W10,Y10))</f>
        <v>6</v>
      </c>
      <c r="AA10" s="75">
        <f>Z10</f>
        <v>6</v>
      </c>
      <c r="AB10" s="21"/>
      <c r="AC10" s="21"/>
    </row>
    <row r="11" spans="1:29" ht="15" customHeight="1">
      <c r="A11" s="61">
        <v>4</v>
      </c>
      <c r="B11" s="76" t="s">
        <v>84</v>
      </c>
      <c r="C11" s="143" t="s">
        <v>85</v>
      </c>
      <c r="D11" s="144" t="s">
        <v>122</v>
      </c>
      <c r="E11" s="110" t="s">
        <v>86</v>
      </c>
      <c r="F11" s="63" t="s">
        <v>47</v>
      </c>
      <c r="G11" s="64">
        <v>970</v>
      </c>
      <c r="H11" s="65">
        <v>0.352</v>
      </c>
      <c r="I11" s="66">
        <v>6.25</v>
      </c>
      <c r="J11" s="67">
        <f>G11*SQRT(H11)/(456*POWER(I11,1/3))</f>
        <v>0.6851487728733633</v>
      </c>
      <c r="K11" s="67">
        <f>IF(J11&gt;1,J11/J11^(2*LOG10(J11)),J11*J11^(2*LOG10(J11)))</f>
        <v>0.7757434060999596</v>
      </c>
      <c r="L11" s="68"/>
      <c r="M11" s="68"/>
      <c r="N11" s="68"/>
      <c r="O11" s="69">
        <v>70.33</v>
      </c>
      <c r="P11" s="67">
        <f>K11-(O11/200)</f>
        <v>0.4240934060999596</v>
      </c>
      <c r="Q11" s="70">
        <v>3460</v>
      </c>
      <c r="R11" s="70">
        <v>4570</v>
      </c>
      <c r="S11" s="71">
        <v>4568</v>
      </c>
      <c r="T11" s="72">
        <f>P11*Q11</f>
        <v>1467.36318510586</v>
      </c>
      <c r="U11" s="74">
        <v>5</v>
      </c>
      <c r="V11" s="73">
        <f>P11*R11</f>
        <v>1938.1068658768154</v>
      </c>
      <c r="W11" s="134">
        <v>4</v>
      </c>
      <c r="X11" s="73">
        <f>P11*S11</f>
        <v>1937.2586790646155</v>
      </c>
      <c r="Y11" s="74">
        <v>4</v>
      </c>
      <c r="Z11" s="34">
        <f>U11+W11+Y11-(MAX(U11,W11,Y11))</f>
        <v>8</v>
      </c>
      <c r="AA11" s="75">
        <f>Z11</f>
        <v>8</v>
      </c>
      <c r="AB11" s="21"/>
      <c r="AC11" s="21"/>
    </row>
    <row r="12" spans="1:29" ht="15" customHeight="1" thickBot="1">
      <c r="A12" s="77">
        <v>5</v>
      </c>
      <c r="B12" s="151" t="s">
        <v>96</v>
      </c>
      <c r="C12" s="152" t="s">
        <v>97</v>
      </c>
      <c r="D12" s="153" t="s">
        <v>110</v>
      </c>
      <c r="E12" s="163" t="s">
        <v>141</v>
      </c>
      <c r="F12" s="150" t="s">
        <v>41</v>
      </c>
      <c r="G12" s="154">
        <v>1032</v>
      </c>
      <c r="H12" s="155">
        <v>0.994</v>
      </c>
      <c r="I12" s="156">
        <v>13.38</v>
      </c>
      <c r="J12" s="78">
        <f>G12*SQRT(H12)/(456*POWER(I12,1/3))</f>
        <v>0.9504355575096449</v>
      </c>
      <c r="K12" s="78">
        <f>IF(J12&gt;1,J12/J12^(2*LOG10(J12)),J12*J12^(2*LOG10(J12)))</f>
        <v>0.9525712992453342</v>
      </c>
      <c r="L12" s="79"/>
      <c r="M12" s="79"/>
      <c r="N12" s="79"/>
      <c r="O12" s="80">
        <v>93.67</v>
      </c>
      <c r="P12" s="78">
        <f>K12-(O12/200)</f>
        <v>0.48422129924533425</v>
      </c>
      <c r="Q12" s="81">
        <v>2595</v>
      </c>
      <c r="R12" s="81">
        <v>4570</v>
      </c>
      <c r="S12" s="82">
        <v>4568</v>
      </c>
      <c r="T12" s="83">
        <f>P12*Q12</f>
        <v>1256.5542715416423</v>
      </c>
      <c r="U12" s="136">
        <v>4</v>
      </c>
      <c r="V12" s="84">
        <f>P12*R12</f>
        <v>2212.8913375511775</v>
      </c>
      <c r="W12" s="85">
        <v>5</v>
      </c>
      <c r="X12" s="84">
        <f>P12*S12</f>
        <v>2211.922894952687</v>
      </c>
      <c r="Y12" s="85">
        <v>5</v>
      </c>
      <c r="Z12" s="86">
        <f>U12+W12+Y12-(MAX(U12,W12,Y12))</f>
        <v>9</v>
      </c>
      <c r="AA12" s="87">
        <f>Z12</f>
        <v>9</v>
      </c>
      <c r="AB12" s="21"/>
      <c r="AC12" s="21"/>
    </row>
    <row r="13" ht="15" customHeight="1" thickBot="1"/>
    <row r="14" spans="2:27" ht="15" customHeight="1">
      <c r="B14" s="23" t="s">
        <v>29</v>
      </c>
      <c r="C14" s="186" t="s">
        <v>25</v>
      </c>
      <c r="D14" s="186"/>
      <c r="E14" s="24" t="s">
        <v>9</v>
      </c>
      <c r="F14" s="187" t="s">
        <v>35</v>
      </c>
      <c r="G14" s="187"/>
      <c r="H14" s="187"/>
      <c r="I14" s="188" t="s">
        <v>36</v>
      </c>
      <c r="J14" s="188"/>
      <c r="K14" s="188"/>
      <c r="L14" s="188"/>
      <c r="M14" s="189" t="s">
        <v>25</v>
      </c>
      <c r="N14" s="189"/>
      <c r="O14" s="189"/>
      <c r="P14" s="189"/>
      <c r="Q14" s="186" t="s">
        <v>9</v>
      </c>
      <c r="R14" s="186"/>
      <c r="S14" s="186"/>
      <c r="T14" s="187" t="s">
        <v>35</v>
      </c>
      <c r="U14" s="187"/>
      <c r="V14" s="187"/>
      <c r="W14" s="187"/>
      <c r="X14" s="30"/>
      <c r="Y14" s="30"/>
      <c r="Z14" s="30"/>
      <c r="AA14" s="30"/>
    </row>
    <row r="15" spans="2:27" ht="15" customHeight="1">
      <c r="B15" s="25" t="s">
        <v>89</v>
      </c>
      <c r="C15" s="192" t="s">
        <v>116</v>
      </c>
      <c r="D15" s="192"/>
      <c r="E15" s="26" t="s">
        <v>61</v>
      </c>
      <c r="F15" s="213"/>
      <c r="G15" s="213"/>
      <c r="H15" s="213"/>
      <c r="I15" s="193" t="s">
        <v>37</v>
      </c>
      <c r="J15" s="193"/>
      <c r="K15" s="193"/>
      <c r="L15" s="193"/>
      <c r="M15" s="172" t="s">
        <v>104</v>
      </c>
      <c r="N15" s="173"/>
      <c r="O15" s="173"/>
      <c r="P15" s="173"/>
      <c r="Q15" s="212" t="s">
        <v>61</v>
      </c>
      <c r="R15" s="212"/>
      <c r="S15" s="212"/>
      <c r="T15" s="194"/>
      <c r="U15" s="194"/>
      <c r="V15" s="194"/>
      <c r="W15" s="194"/>
      <c r="X15" s="32"/>
      <c r="Y15" s="32"/>
      <c r="Z15" s="32"/>
      <c r="AA15" s="32"/>
    </row>
    <row r="16" spans="2:27" ht="15" customHeight="1">
      <c r="B16" s="25" t="s">
        <v>161</v>
      </c>
      <c r="C16" s="192" t="s">
        <v>125</v>
      </c>
      <c r="D16" s="192"/>
      <c r="E16" s="26" t="s">
        <v>130</v>
      </c>
      <c r="F16" s="213"/>
      <c r="G16" s="213"/>
      <c r="H16" s="213"/>
      <c r="I16" s="211" t="s">
        <v>38</v>
      </c>
      <c r="J16" s="211"/>
      <c r="K16" s="211"/>
      <c r="L16" s="211"/>
      <c r="M16" s="172" t="s">
        <v>160</v>
      </c>
      <c r="N16" s="173"/>
      <c r="O16" s="173"/>
      <c r="P16" s="173"/>
      <c r="Q16" s="212" t="s">
        <v>157</v>
      </c>
      <c r="R16" s="212"/>
      <c r="S16" s="212"/>
      <c r="T16" s="194"/>
      <c r="U16" s="194"/>
      <c r="V16" s="194"/>
      <c r="W16" s="194"/>
      <c r="X16" s="32"/>
      <c r="Y16" s="32"/>
      <c r="Z16" s="32"/>
      <c r="AA16" s="32"/>
    </row>
    <row r="17" spans="2:27" ht="15" customHeight="1">
      <c r="B17" s="25">
        <v>3</v>
      </c>
      <c r="C17" s="192" t="s">
        <v>126</v>
      </c>
      <c r="D17" s="192"/>
      <c r="E17" s="88" t="s">
        <v>131</v>
      </c>
      <c r="F17" s="213"/>
      <c r="G17" s="213"/>
      <c r="H17" s="213"/>
      <c r="I17" s="214"/>
      <c r="J17" s="214"/>
      <c r="K17" s="214"/>
      <c r="L17" s="214"/>
      <c r="M17" s="172"/>
      <c r="N17" s="173"/>
      <c r="O17" s="173"/>
      <c r="P17" s="173"/>
      <c r="Q17" s="212"/>
      <c r="R17" s="212"/>
      <c r="S17" s="212"/>
      <c r="T17" s="194"/>
      <c r="U17" s="194"/>
      <c r="V17" s="194"/>
      <c r="W17" s="194"/>
      <c r="X17" s="32"/>
      <c r="Y17" s="32"/>
      <c r="Z17" s="32"/>
      <c r="AA17" s="32"/>
    </row>
    <row r="18" spans="2:27" ht="15" customHeight="1">
      <c r="B18" s="25"/>
      <c r="C18" s="192"/>
      <c r="D18" s="192"/>
      <c r="E18" s="88"/>
      <c r="F18" s="213"/>
      <c r="G18" s="213"/>
      <c r="H18" s="213"/>
      <c r="I18" s="214"/>
      <c r="J18" s="214"/>
      <c r="K18" s="214"/>
      <c r="L18" s="214"/>
      <c r="M18" s="173"/>
      <c r="N18" s="173"/>
      <c r="O18" s="173"/>
      <c r="P18" s="173"/>
      <c r="Q18" s="212"/>
      <c r="R18" s="212"/>
      <c r="S18" s="212"/>
      <c r="T18" s="194"/>
      <c r="U18" s="194"/>
      <c r="V18" s="194"/>
      <c r="W18" s="194"/>
      <c r="X18" s="32"/>
      <c r="Y18" s="32"/>
      <c r="Z18" s="32"/>
      <c r="AA18" s="32"/>
    </row>
    <row r="19" spans="2:27" ht="15" customHeight="1">
      <c r="B19" s="25"/>
      <c r="C19" s="198"/>
      <c r="D19" s="198"/>
      <c r="E19" s="26"/>
      <c r="F19" s="213"/>
      <c r="G19" s="213"/>
      <c r="H19" s="213"/>
      <c r="I19" s="214"/>
      <c r="J19" s="214"/>
      <c r="K19" s="214"/>
      <c r="L19" s="214"/>
      <c r="M19" s="173"/>
      <c r="N19" s="173"/>
      <c r="O19" s="173"/>
      <c r="P19" s="173"/>
      <c r="Q19" s="212"/>
      <c r="R19" s="212"/>
      <c r="S19" s="212"/>
      <c r="T19" s="194"/>
      <c r="U19" s="194"/>
      <c r="V19" s="194"/>
      <c r="W19" s="194"/>
      <c r="X19" s="32"/>
      <c r="Y19" s="32"/>
      <c r="Z19" s="32"/>
      <c r="AA19" s="32"/>
    </row>
    <row r="20" spans="2:27" ht="15" customHeight="1">
      <c r="B20" s="28"/>
      <c r="C20" s="198"/>
      <c r="D20" s="198"/>
      <c r="E20" s="89"/>
      <c r="F20" s="200"/>
      <c r="G20" s="200"/>
      <c r="H20" s="200"/>
      <c r="I20" s="211" t="s">
        <v>39</v>
      </c>
      <c r="J20" s="211"/>
      <c r="K20" s="211"/>
      <c r="L20" s="211"/>
      <c r="M20" s="172" t="s">
        <v>49</v>
      </c>
      <c r="N20" s="173"/>
      <c r="O20" s="173"/>
      <c r="P20" s="173"/>
      <c r="Q20" s="212" t="s">
        <v>53</v>
      </c>
      <c r="R20" s="212"/>
      <c r="S20" s="212"/>
      <c r="T20" s="194"/>
      <c r="U20" s="194"/>
      <c r="V20" s="194"/>
      <c r="W20" s="194"/>
      <c r="X20" s="32"/>
      <c r="Y20" s="32"/>
      <c r="Z20" s="32"/>
      <c r="AA20" s="32"/>
    </row>
    <row r="21" spans="2:27" ht="15" customHeight="1" thickBot="1">
      <c r="B21" s="29" t="s">
        <v>40</v>
      </c>
      <c r="C21" s="208" t="s">
        <v>50</v>
      </c>
      <c r="D21" s="209"/>
      <c r="E21" s="113" t="s">
        <v>51</v>
      </c>
      <c r="F21" s="201"/>
      <c r="G21" s="201"/>
      <c r="H21" s="201"/>
      <c r="I21" s="210" t="s">
        <v>40</v>
      </c>
      <c r="J21" s="210"/>
      <c r="K21" s="210"/>
      <c r="L21" s="210"/>
      <c r="M21" s="202" t="s">
        <v>50</v>
      </c>
      <c r="N21" s="203"/>
      <c r="O21" s="203"/>
      <c r="P21" s="204"/>
      <c r="Q21" s="205" t="s">
        <v>51</v>
      </c>
      <c r="R21" s="206"/>
      <c r="S21" s="207"/>
      <c r="T21" s="171"/>
      <c r="U21" s="171"/>
      <c r="V21" s="171"/>
      <c r="W21" s="171"/>
      <c r="X21" s="32"/>
      <c r="Y21" s="32"/>
      <c r="Z21" s="32"/>
      <c r="AA21" s="32"/>
    </row>
    <row r="22" ht="15" customHeight="1"/>
  </sheetData>
  <sheetProtection/>
  <mergeCells count="66"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J6:J7"/>
    <mergeCell ref="K6:K7"/>
    <mergeCell ref="L6:N6"/>
    <mergeCell ref="O6:O7"/>
    <mergeCell ref="P6:P7"/>
    <mergeCell ref="Q6:S6"/>
    <mergeCell ref="T6:Y6"/>
    <mergeCell ref="Z6:Z7"/>
    <mergeCell ref="AA6:AA7"/>
    <mergeCell ref="C14:D14"/>
    <mergeCell ref="F14:H14"/>
    <mergeCell ref="I14:L14"/>
    <mergeCell ref="M14:P14"/>
    <mergeCell ref="Q16:S16"/>
    <mergeCell ref="T16:W16"/>
    <mergeCell ref="C15:D15"/>
    <mergeCell ref="F15:H15"/>
    <mergeCell ref="I15:L15"/>
    <mergeCell ref="M15:P15"/>
    <mergeCell ref="Q14:S14"/>
    <mergeCell ref="T14:W14"/>
    <mergeCell ref="Q15:S15"/>
    <mergeCell ref="T15:W15"/>
    <mergeCell ref="Q17:S17"/>
    <mergeCell ref="T17:W17"/>
    <mergeCell ref="C16:D16"/>
    <mergeCell ref="F16:H16"/>
    <mergeCell ref="C17:D17"/>
    <mergeCell ref="F17:H17"/>
    <mergeCell ref="I17:L17"/>
    <mergeCell ref="M17:P17"/>
    <mergeCell ref="I16:L16"/>
    <mergeCell ref="M16:P16"/>
    <mergeCell ref="C18:D18"/>
    <mergeCell ref="F18:H18"/>
    <mergeCell ref="I18:L18"/>
    <mergeCell ref="M18:P18"/>
    <mergeCell ref="Q20:S20"/>
    <mergeCell ref="T20:W20"/>
    <mergeCell ref="C19:D19"/>
    <mergeCell ref="F19:H19"/>
    <mergeCell ref="I19:L19"/>
    <mergeCell ref="M19:P19"/>
    <mergeCell ref="Q18:S18"/>
    <mergeCell ref="T18:W18"/>
    <mergeCell ref="Q19:S19"/>
    <mergeCell ref="T19:W19"/>
    <mergeCell ref="Q21:S21"/>
    <mergeCell ref="T21:W21"/>
    <mergeCell ref="C20:D20"/>
    <mergeCell ref="F20:H20"/>
    <mergeCell ref="C21:D21"/>
    <mergeCell ref="F21:H21"/>
    <mergeCell ref="I21:L21"/>
    <mergeCell ref="M21:P21"/>
    <mergeCell ref="I20:L20"/>
    <mergeCell ref="M20:P20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</cols>
  <sheetData>
    <row r="1" spans="1:20" ht="15">
      <c r="A1" s="174" t="s">
        <v>158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P1" s="131"/>
      <c r="Q1" s="131"/>
      <c r="R1" s="131"/>
      <c r="S1" s="131"/>
      <c r="T1" s="131"/>
    </row>
    <row r="2" spans="1:22" ht="15">
      <c r="A2" s="174" t="s">
        <v>159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P2" s="131"/>
      <c r="Q2" s="130"/>
      <c r="R2" s="131"/>
      <c r="S2" s="131"/>
      <c r="T2" s="131"/>
      <c r="U2" s="130"/>
      <c r="V2" s="131"/>
    </row>
    <row r="3" spans="1:24" ht="20.25">
      <c r="A3" s="197" t="s">
        <v>90</v>
      </c>
      <c r="B3" s="197"/>
      <c r="C3" s="3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32"/>
      <c r="Q3" s="130"/>
      <c r="R3" s="131"/>
      <c r="S3" s="132"/>
      <c r="T3" s="132"/>
      <c r="U3" s="130"/>
      <c r="V3" s="131"/>
      <c r="W3" s="20"/>
      <c r="X3" s="20"/>
    </row>
    <row r="4" spans="1:24" ht="20.25">
      <c r="A4" s="197"/>
      <c r="B4" s="197"/>
      <c r="C4" s="3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41"/>
      <c r="Q4" s="158"/>
      <c r="R4" s="132"/>
      <c r="S4" s="132"/>
      <c r="T4" s="132"/>
      <c r="U4" s="132"/>
      <c r="V4" s="132"/>
      <c r="W4" s="20"/>
      <c r="X4" s="20"/>
    </row>
    <row r="5" spans="28:29" ht="13.5" thickBot="1">
      <c r="AB5" s="21"/>
      <c r="AC5" s="21"/>
    </row>
    <row r="6" spans="1:29" ht="12.75" customHeight="1">
      <c r="A6" s="199" t="s">
        <v>24</v>
      </c>
      <c r="B6" s="195" t="s">
        <v>25</v>
      </c>
      <c r="C6" s="195" t="s">
        <v>9</v>
      </c>
      <c r="D6" s="195" t="s">
        <v>26</v>
      </c>
      <c r="E6" s="195" t="s">
        <v>27</v>
      </c>
      <c r="F6" s="195" t="s">
        <v>28</v>
      </c>
      <c r="G6" s="43" t="s">
        <v>100</v>
      </c>
      <c r="H6" s="43" t="s">
        <v>65</v>
      </c>
      <c r="I6" s="44" t="s">
        <v>66</v>
      </c>
      <c r="J6" s="190" t="s">
        <v>67</v>
      </c>
      <c r="K6" s="190" t="s">
        <v>101</v>
      </c>
      <c r="L6" s="196" t="s">
        <v>29</v>
      </c>
      <c r="M6" s="196"/>
      <c r="N6" s="196"/>
      <c r="O6" s="190" t="s">
        <v>30</v>
      </c>
      <c r="P6" s="190" t="s">
        <v>102</v>
      </c>
      <c r="Q6" s="215" t="s">
        <v>68</v>
      </c>
      <c r="R6" s="215"/>
      <c r="S6" s="216"/>
      <c r="T6" s="217" t="s">
        <v>69</v>
      </c>
      <c r="U6" s="218"/>
      <c r="V6" s="218"/>
      <c r="W6" s="218"/>
      <c r="X6" s="218"/>
      <c r="Y6" s="218"/>
      <c r="Z6" s="190" t="s">
        <v>70</v>
      </c>
      <c r="AA6" s="184" t="s">
        <v>31</v>
      </c>
      <c r="AB6" s="21"/>
      <c r="AC6" s="21"/>
    </row>
    <row r="7" spans="1:29" ht="15" thickBot="1">
      <c r="A7" s="199"/>
      <c r="B7" s="195"/>
      <c r="C7" s="195"/>
      <c r="D7" s="195"/>
      <c r="E7" s="195"/>
      <c r="F7" s="195"/>
      <c r="G7" s="45" t="s">
        <v>71</v>
      </c>
      <c r="H7" s="45" t="s">
        <v>103</v>
      </c>
      <c r="I7" s="45" t="s">
        <v>72</v>
      </c>
      <c r="J7" s="190"/>
      <c r="K7" s="190"/>
      <c r="L7" s="22" t="s">
        <v>32</v>
      </c>
      <c r="M7" s="22" t="s">
        <v>33</v>
      </c>
      <c r="N7" s="22" t="s">
        <v>34</v>
      </c>
      <c r="O7" s="190"/>
      <c r="P7" s="190"/>
      <c r="Q7" s="46" t="s">
        <v>73</v>
      </c>
      <c r="R7" s="46" t="s">
        <v>74</v>
      </c>
      <c r="S7" s="47" t="s">
        <v>75</v>
      </c>
      <c r="T7" s="48" t="s">
        <v>32</v>
      </c>
      <c r="U7" s="41" t="s">
        <v>76</v>
      </c>
      <c r="V7" s="22" t="s">
        <v>33</v>
      </c>
      <c r="W7" s="22" t="s">
        <v>76</v>
      </c>
      <c r="X7" s="22" t="s">
        <v>34</v>
      </c>
      <c r="Y7" s="22" t="s">
        <v>76</v>
      </c>
      <c r="Z7" s="190"/>
      <c r="AA7" s="184"/>
      <c r="AB7" s="21"/>
      <c r="AC7" s="21"/>
    </row>
    <row r="8" spans="1:29" ht="15" customHeight="1">
      <c r="A8" s="49">
        <v>1</v>
      </c>
      <c r="B8" s="50" t="s">
        <v>52</v>
      </c>
      <c r="C8" s="103" t="s">
        <v>94</v>
      </c>
      <c r="D8" s="104" t="s">
        <v>110</v>
      </c>
      <c r="E8" s="104" t="s">
        <v>93</v>
      </c>
      <c r="F8" s="51" t="s">
        <v>111</v>
      </c>
      <c r="G8" s="90">
        <v>860</v>
      </c>
      <c r="H8" s="91">
        <v>0.7</v>
      </c>
      <c r="I8" s="92">
        <v>11.7</v>
      </c>
      <c r="J8" s="52">
        <f aca="true" t="shared" si="0" ref="J8:J13">G8*SQRT(H8)/(456*POWER(I8,1/3))</f>
        <v>0.6950574051403287</v>
      </c>
      <c r="K8" s="52">
        <f aca="true" t="shared" si="1" ref="K8:K13">IF(J8&gt;1,J8/J8^(2*LOG10(J8)),J8*J8^(2*LOG10(J8)))</f>
        <v>0.7797144972329396</v>
      </c>
      <c r="L8" s="53"/>
      <c r="M8" s="53"/>
      <c r="N8" s="53"/>
      <c r="O8" s="54">
        <v>90.33</v>
      </c>
      <c r="P8" s="52">
        <f aca="true" t="shared" si="2" ref="P8:P13">K8-(O8/200)</f>
        <v>0.3280644972329396</v>
      </c>
      <c r="Q8" s="55">
        <v>1891</v>
      </c>
      <c r="R8" s="55">
        <v>2141</v>
      </c>
      <c r="S8" s="56">
        <v>2062</v>
      </c>
      <c r="T8" s="57">
        <f aca="true" t="shared" si="3" ref="T8:T13">P8*Q8</f>
        <v>620.3699642674889</v>
      </c>
      <c r="U8" s="133">
        <v>1</v>
      </c>
      <c r="V8" s="58">
        <f aca="true" t="shared" si="4" ref="V8:V13">P8*R8</f>
        <v>702.3860885757238</v>
      </c>
      <c r="W8" s="59">
        <v>1</v>
      </c>
      <c r="X8" s="58">
        <f aca="true" t="shared" si="5" ref="X8:X13">P8*S8</f>
        <v>676.4689932943215</v>
      </c>
      <c r="Y8" s="59">
        <v>1</v>
      </c>
      <c r="Z8" s="42">
        <f aca="true" t="shared" si="6" ref="Z8:Z13">U8+W8+Y8-(MAX(U8,W8,Y8))</f>
        <v>2</v>
      </c>
      <c r="AA8" s="60">
        <f aca="true" t="shared" si="7" ref="AA8:AA13">Z8</f>
        <v>2</v>
      </c>
      <c r="AB8" s="21"/>
      <c r="AC8" s="21"/>
    </row>
    <row r="9" spans="1:29" ht="15" customHeight="1">
      <c r="A9" s="61">
        <v>2</v>
      </c>
      <c r="B9" s="62" t="s">
        <v>96</v>
      </c>
      <c r="C9" s="105" t="s">
        <v>97</v>
      </c>
      <c r="D9" s="106" t="s">
        <v>110</v>
      </c>
      <c r="E9" s="107" t="s">
        <v>95</v>
      </c>
      <c r="F9" s="63" t="s">
        <v>46</v>
      </c>
      <c r="G9" s="93">
        <v>1100</v>
      </c>
      <c r="H9" s="94">
        <v>0.855</v>
      </c>
      <c r="I9" s="95">
        <v>16.5</v>
      </c>
      <c r="J9" s="67">
        <f t="shared" si="0"/>
        <v>0.8761589838909538</v>
      </c>
      <c r="K9" s="67">
        <f t="shared" si="1"/>
        <v>0.8895622834146238</v>
      </c>
      <c r="L9" s="68"/>
      <c r="M9" s="68"/>
      <c r="N9" s="68"/>
      <c r="O9" s="69">
        <v>83.33</v>
      </c>
      <c r="P9" s="67">
        <f t="shared" si="2"/>
        <v>0.4729122834146239</v>
      </c>
      <c r="Q9" s="70">
        <v>5266</v>
      </c>
      <c r="R9" s="70">
        <v>1986</v>
      </c>
      <c r="S9" s="71">
        <v>1658</v>
      </c>
      <c r="T9" s="72">
        <f t="shared" si="3"/>
        <v>2490.3560844614094</v>
      </c>
      <c r="U9" s="134">
        <v>6</v>
      </c>
      <c r="V9" s="73">
        <f t="shared" si="4"/>
        <v>939.203794861443</v>
      </c>
      <c r="W9" s="74">
        <v>2</v>
      </c>
      <c r="X9" s="73">
        <f t="shared" si="5"/>
        <v>784.0885659014464</v>
      </c>
      <c r="Y9" s="74">
        <v>2</v>
      </c>
      <c r="Z9" s="34">
        <f t="shared" si="6"/>
        <v>4</v>
      </c>
      <c r="AA9" s="75">
        <f t="shared" si="7"/>
        <v>4</v>
      </c>
      <c r="AB9" s="21"/>
      <c r="AC9" s="21"/>
    </row>
    <row r="10" spans="1:29" ht="15" customHeight="1">
      <c r="A10" s="61">
        <v>3</v>
      </c>
      <c r="B10" s="76" t="s">
        <v>106</v>
      </c>
      <c r="C10" s="124" t="s">
        <v>107</v>
      </c>
      <c r="D10" s="101" t="s">
        <v>60</v>
      </c>
      <c r="E10" s="117" t="s">
        <v>108</v>
      </c>
      <c r="F10" s="111" t="s">
        <v>48</v>
      </c>
      <c r="G10" s="93">
        <v>990</v>
      </c>
      <c r="H10" s="94">
        <v>0.842</v>
      </c>
      <c r="I10" s="95">
        <v>13.5</v>
      </c>
      <c r="J10" s="67">
        <f t="shared" si="0"/>
        <v>0.8366589763023851</v>
      </c>
      <c r="K10" s="67">
        <f t="shared" si="1"/>
        <v>0.8600940679303516</v>
      </c>
      <c r="L10" s="68"/>
      <c r="M10" s="68"/>
      <c r="N10" s="68"/>
      <c r="O10" s="69">
        <v>91</v>
      </c>
      <c r="P10" s="67">
        <f t="shared" si="2"/>
        <v>0.4050940679303516</v>
      </c>
      <c r="Q10" s="70">
        <v>2149</v>
      </c>
      <c r="R10" s="70">
        <v>3072</v>
      </c>
      <c r="S10" s="71">
        <v>2376</v>
      </c>
      <c r="T10" s="72">
        <f t="shared" si="3"/>
        <v>870.5471519823255</v>
      </c>
      <c r="U10" s="74">
        <v>2</v>
      </c>
      <c r="V10" s="73">
        <f t="shared" si="4"/>
        <v>1244.44897668204</v>
      </c>
      <c r="W10" s="134">
        <v>5</v>
      </c>
      <c r="X10" s="73">
        <f t="shared" si="5"/>
        <v>962.5035054025153</v>
      </c>
      <c r="Y10" s="74">
        <v>3</v>
      </c>
      <c r="Z10" s="34">
        <f t="shared" si="6"/>
        <v>5</v>
      </c>
      <c r="AA10" s="75">
        <f t="shared" si="7"/>
        <v>5</v>
      </c>
      <c r="AB10" s="21"/>
      <c r="AC10" s="21"/>
    </row>
    <row r="11" spans="1:29" ht="15" customHeight="1">
      <c r="A11" s="61">
        <v>4</v>
      </c>
      <c r="B11" s="76" t="s">
        <v>82</v>
      </c>
      <c r="C11" s="109" t="s">
        <v>83</v>
      </c>
      <c r="D11" s="100" t="s">
        <v>57</v>
      </c>
      <c r="E11" s="110" t="s">
        <v>105</v>
      </c>
      <c r="F11" s="63" t="s">
        <v>109</v>
      </c>
      <c r="G11" s="93">
        <v>970</v>
      </c>
      <c r="H11" s="94">
        <v>0.525</v>
      </c>
      <c r="I11" s="95">
        <v>5.99</v>
      </c>
      <c r="J11" s="67">
        <f t="shared" si="0"/>
        <v>0.8486805891107655</v>
      </c>
      <c r="K11" s="67">
        <f t="shared" si="1"/>
        <v>0.8687584214571611</v>
      </c>
      <c r="L11" s="68"/>
      <c r="M11" s="68"/>
      <c r="N11" s="68"/>
      <c r="O11" s="69">
        <v>92</v>
      </c>
      <c r="P11" s="67">
        <f t="shared" si="2"/>
        <v>0.40875842145716107</v>
      </c>
      <c r="Q11" s="70">
        <v>2300</v>
      </c>
      <c r="R11" s="70">
        <v>2870</v>
      </c>
      <c r="S11" s="71">
        <v>2696</v>
      </c>
      <c r="T11" s="72">
        <f t="shared" si="3"/>
        <v>940.1443693514705</v>
      </c>
      <c r="U11" s="74">
        <v>3</v>
      </c>
      <c r="V11" s="73">
        <f t="shared" si="4"/>
        <v>1173.1366695820523</v>
      </c>
      <c r="W11" s="74">
        <v>4</v>
      </c>
      <c r="X11" s="73">
        <f t="shared" si="5"/>
        <v>1102.0127042485062</v>
      </c>
      <c r="Y11" s="134">
        <v>4</v>
      </c>
      <c r="Z11" s="34">
        <f t="shared" si="6"/>
        <v>7</v>
      </c>
      <c r="AA11" s="75">
        <f t="shared" si="7"/>
        <v>7</v>
      </c>
      <c r="AB11" s="21"/>
      <c r="AC11" s="21"/>
    </row>
    <row r="12" spans="1:29" ht="15" customHeight="1">
      <c r="A12" s="61">
        <v>5</v>
      </c>
      <c r="B12" s="76" t="s">
        <v>98</v>
      </c>
      <c r="C12" s="109" t="s">
        <v>99</v>
      </c>
      <c r="D12" s="100" t="s">
        <v>57</v>
      </c>
      <c r="E12" s="110" t="s">
        <v>112</v>
      </c>
      <c r="F12" s="63" t="s">
        <v>81</v>
      </c>
      <c r="G12" s="93">
        <v>890</v>
      </c>
      <c r="H12" s="94">
        <v>0.99</v>
      </c>
      <c r="I12" s="95">
        <v>13.2</v>
      </c>
      <c r="J12" s="67">
        <f t="shared" si="0"/>
        <v>0.8217091396549883</v>
      </c>
      <c r="K12" s="67">
        <f t="shared" si="1"/>
        <v>0.8496970618045223</v>
      </c>
      <c r="L12" s="68"/>
      <c r="M12" s="68"/>
      <c r="N12" s="68"/>
      <c r="O12" s="69">
        <v>87.67</v>
      </c>
      <c r="P12" s="67">
        <f t="shared" si="2"/>
        <v>0.4113470618045223</v>
      </c>
      <c r="Q12" s="70">
        <v>2633</v>
      </c>
      <c r="R12" s="70">
        <v>2562</v>
      </c>
      <c r="S12" s="71">
        <v>4770</v>
      </c>
      <c r="T12" s="72">
        <f t="shared" si="3"/>
        <v>1083.0768137313073</v>
      </c>
      <c r="U12" s="74">
        <v>5</v>
      </c>
      <c r="V12" s="73">
        <f t="shared" si="4"/>
        <v>1053.8711723431861</v>
      </c>
      <c r="W12" s="134">
        <v>3</v>
      </c>
      <c r="X12" s="73">
        <f t="shared" si="5"/>
        <v>1962.1254848075714</v>
      </c>
      <c r="Y12" s="74">
        <v>6</v>
      </c>
      <c r="Z12" s="34">
        <f t="shared" si="6"/>
        <v>8</v>
      </c>
      <c r="AA12" s="75">
        <f t="shared" si="7"/>
        <v>8</v>
      </c>
      <c r="AB12" s="21"/>
      <c r="AC12" s="21"/>
    </row>
    <row r="13" spans="1:29" ht="15" customHeight="1" thickBot="1">
      <c r="A13" s="77">
        <v>6</v>
      </c>
      <c r="B13" s="137" t="s">
        <v>91</v>
      </c>
      <c r="C13" s="159" t="s">
        <v>92</v>
      </c>
      <c r="D13" s="160" t="s">
        <v>113</v>
      </c>
      <c r="E13" s="138" t="s">
        <v>114</v>
      </c>
      <c r="F13" s="135" t="s">
        <v>47</v>
      </c>
      <c r="G13" s="96">
        <v>1020</v>
      </c>
      <c r="H13" s="97">
        <v>1.32</v>
      </c>
      <c r="I13" s="98">
        <v>15.73</v>
      </c>
      <c r="J13" s="78">
        <f t="shared" si="0"/>
        <v>1.0256819680534577</v>
      </c>
      <c r="K13" s="78">
        <f t="shared" si="1"/>
        <v>1.025109269133519</v>
      </c>
      <c r="L13" s="79"/>
      <c r="M13" s="79"/>
      <c r="N13" s="79"/>
      <c r="O13" s="80">
        <v>94</v>
      </c>
      <c r="P13" s="78">
        <f t="shared" si="2"/>
        <v>0.5551092691335191</v>
      </c>
      <c r="Q13" s="81">
        <v>1890</v>
      </c>
      <c r="R13" s="81">
        <v>2369</v>
      </c>
      <c r="S13" s="82">
        <v>2298</v>
      </c>
      <c r="T13" s="83">
        <f t="shared" si="3"/>
        <v>1049.1565186623511</v>
      </c>
      <c r="U13" s="85">
        <v>4</v>
      </c>
      <c r="V13" s="84">
        <f t="shared" si="4"/>
        <v>1315.0538585773068</v>
      </c>
      <c r="W13" s="136">
        <v>6</v>
      </c>
      <c r="X13" s="84">
        <f t="shared" si="5"/>
        <v>1275.6411004688268</v>
      </c>
      <c r="Y13" s="85">
        <v>5</v>
      </c>
      <c r="Z13" s="86">
        <f t="shared" si="6"/>
        <v>9</v>
      </c>
      <c r="AA13" s="87">
        <f t="shared" si="7"/>
        <v>9</v>
      </c>
      <c r="AB13" s="21"/>
      <c r="AC13" s="21"/>
    </row>
    <row r="14" ht="15" customHeight="1" thickBot="1"/>
    <row r="15" spans="2:27" ht="15" customHeight="1">
      <c r="B15" s="23" t="s">
        <v>29</v>
      </c>
      <c r="C15" s="186" t="s">
        <v>25</v>
      </c>
      <c r="D15" s="186"/>
      <c r="E15" s="24" t="s">
        <v>9</v>
      </c>
      <c r="F15" s="187" t="s">
        <v>35</v>
      </c>
      <c r="G15" s="187"/>
      <c r="H15" s="187"/>
      <c r="I15" s="188" t="s">
        <v>36</v>
      </c>
      <c r="J15" s="188"/>
      <c r="K15" s="188"/>
      <c r="L15" s="188"/>
      <c r="M15" s="189" t="s">
        <v>25</v>
      </c>
      <c r="N15" s="189"/>
      <c r="O15" s="189"/>
      <c r="P15" s="189"/>
      <c r="Q15" s="186" t="s">
        <v>9</v>
      </c>
      <c r="R15" s="186"/>
      <c r="S15" s="186"/>
      <c r="T15" s="187" t="s">
        <v>35</v>
      </c>
      <c r="U15" s="187"/>
      <c r="V15" s="187"/>
      <c r="W15" s="187"/>
      <c r="X15" s="30"/>
      <c r="Y15" s="30"/>
      <c r="Z15" s="30"/>
      <c r="AA15" s="30"/>
    </row>
    <row r="16" spans="2:27" ht="15" customHeight="1">
      <c r="B16" s="25" t="s">
        <v>89</v>
      </c>
      <c r="C16" s="192" t="s">
        <v>116</v>
      </c>
      <c r="D16" s="192"/>
      <c r="E16" s="26" t="s">
        <v>61</v>
      </c>
      <c r="F16" s="213"/>
      <c r="G16" s="213"/>
      <c r="H16" s="213"/>
      <c r="I16" s="193" t="s">
        <v>37</v>
      </c>
      <c r="J16" s="193"/>
      <c r="K16" s="193"/>
      <c r="L16" s="193"/>
      <c r="M16" s="172" t="s">
        <v>104</v>
      </c>
      <c r="N16" s="173"/>
      <c r="O16" s="173"/>
      <c r="P16" s="173"/>
      <c r="Q16" s="212" t="s">
        <v>61</v>
      </c>
      <c r="R16" s="212"/>
      <c r="S16" s="212"/>
      <c r="T16" s="194"/>
      <c r="U16" s="194"/>
      <c r="V16" s="194"/>
      <c r="W16" s="194"/>
      <c r="X16" s="32"/>
      <c r="Y16" s="32"/>
      <c r="Z16" s="32"/>
      <c r="AA16" s="32"/>
    </row>
    <row r="17" spans="2:27" ht="15" customHeight="1">
      <c r="B17" s="25" t="s">
        <v>161</v>
      </c>
      <c r="C17" s="192" t="s">
        <v>125</v>
      </c>
      <c r="D17" s="192"/>
      <c r="E17" s="26" t="s">
        <v>130</v>
      </c>
      <c r="F17" s="213"/>
      <c r="G17" s="213"/>
      <c r="H17" s="213"/>
      <c r="I17" s="211" t="s">
        <v>38</v>
      </c>
      <c r="J17" s="211"/>
      <c r="K17" s="211"/>
      <c r="L17" s="211"/>
      <c r="M17" s="172" t="s">
        <v>160</v>
      </c>
      <c r="N17" s="173"/>
      <c r="O17" s="173"/>
      <c r="P17" s="173"/>
      <c r="Q17" s="212" t="s">
        <v>157</v>
      </c>
      <c r="R17" s="212"/>
      <c r="S17" s="212"/>
      <c r="T17" s="194"/>
      <c r="U17" s="194"/>
      <c r="V17" s="194"/>
      <c r="W17" s="194"/>
      <c r="X17" s="32"/>
      <c r="Y17" s="32"/>
      <c r="Z17" s="32"/>
      <c r="AA17" s="32"/>
    </row>
    <row r="18" spans="2:27" ht="15" customHeight="1">
      <c r="B18" s="25">
        <v>3</v>
      </c>
      <c r="C18" s="192" t="s">
        <v>126</v>
      </c>
      <c r="D18" s="192"/>
      <c r="E18" s="88" t="s">
        <v>131</v>
      </c>
      <c r="F18" s="213"/>
      <c r="G18" s="213"/>
      <c r="H18" s="213"/>
      <c r="I18" s="214"/>
      <c r="J18" s="214"/>
      <c r="K18" s="214"/>
      <c r="L18" s="214"/>
      <c r="M18" s="172"/>
      <c r="N18" s="173"/>
      <c r="O18" s="173"/>
      <c r="P18" s="173"/>
      <c r="Q18" s="212"/>
      <c r="R18" s="212"/>
      <c r="S18" s="212"/>
      <c r="T18" s="194"/>
      <c r="U18" s="194"/>
      <c r="V18" s="194"/>
      <c r="W18" s="194"/>
      <c r="X18" s="32"/>
      <c r="Y18" s="32"/>
      <c r="Z18" s="32"/>
      <c r="AA18" s="32"/>
    </row>
    <row r="19" spans="2:27" ht="15" customHeight="1">
      <c r="B19" s="25"/>
      <c r="C19" s="192"/>
      <c r="D19" s="192"/>
      <c r="E19" s="99"/>
      <c r="F19" s="213"/>
      <c r="G19" s="213"/>
      <c r="H19" s="213"/>
      <c r="I19" s="214"/>
      <c r="J19" s="214"/>
      <c r="K19" s="214"/>
      <c r="L19" s="214"/>
      <c r="M19" s="173"/>
      <c r="N19" s="173"/>
      <c r="O19" s="173"/>
      <c r="P19" s="173"/>
      <c r="Q19" s="212"/>
      <c r="R19" s="212"/>
      <c r="S19" s="212"/>
      <c r="T19" s="194"/>
      <c r="U19" s="194"/>
      <c r="V19" s="194"/>
      <c r="W19" s="194"/>
      <c r="X19" s="32"/>
      <c r="Y19" s="32"/>
      <c r="Z19" s="32"/>
      <c r="AA19" s="32"/>
    </row>
    <row r="20" spans="2:27" ht="15" customHeight="1">
      <c r="B20" s="25"/>
      <c r="C20" s="198"/>
      <c r="D20" s="198"/>
      <c r="E20" s="26"/>
      <c r="F20" s="213"/>
      <c r="G20" s="213"/>
      <c r="H20" s="213"/>
      <c r="I20" s="214"/>
      <c r="J20" s="214"/>
      <c r="K20" s="214"/>
      <c r="L20" s="214"/>
      <c r="M20" s="173"/>
      <c r="N20" s="173"/>
      <c r="O20" s="173"/>
      <c r="P20" s="173"/>
      <c r="Q20" s="212"/>
      <c r="R20" s="212"/>
      <c r="S20" s="212"/>
      <c r="T20" s="194"/>
      <c r="U20" s="194"/>
      <c r="V20" s="194"/>
      <c r="W20" s="194"/>
      <c r="X20" s="32"/>
      <c r="Y20" s="32"/>
      <c r="Z20" s="32"/>
      <c r="AA20" s="32"/>
    </row>
    <row r="21" spans="2:27" ht="15" customHeight="1">
      <c r="B21" s="28"/>
      <c r="C21" s="198"/>
      <c r="D21" s="198"/>
      <c r="E21" s="89"/>
      <c r="F21" s="200"/>
      <c r="G21" s="200"/>
      <c r="H21" s="200"/>
      <c r="I21" s="211" t="s">
        <v>39</v>
      </c>
      <c r="J21" s="211"/>
      <c r="K21" s="211"/>
      <c r="L21" s="211"/>
      <c r="M21" s="172" t="s">
        <v>49</v>
      </c>
      <c r="N21" s="173"/>
      <c r="O21" s="173"/>
      <c r="P21" s="173"/>
      <c r="Q21" s="212" t="s">
        <v>53</v>
      </c>
      <c r="R21" s="212"/>
      <c r="S21" s="212"/>
      <c r="T21" s="194"/>
      <c r="U21" s="194"/>
      <c r="V21" s="194"/>
      <c r="W21" s="194"/>
      <c r="X21" s="32"/>
      <c r="Y21" s="32"/>
      <c r="Z21" s="32"/>
      <c r="AA21" s="32"/>
    </row>
    <row r="22" spans="2:27" ht="15" customHeight="1" thickBot="1">
      <c r="B22" s="29" t="s">
        <v>40</v>
      </c>
      <c r="C22" s="208" t="s">
        <v>50</v>
      </c>
      <c r="D22" s="209"/>
      <c r="E22" s="113" t="s">
        <v>51</v>
      </c>
      <c r="F22" s="201"/>
      <c r="G22" s="201"/>
      <c r="H22" s="201"/>
      <c r="I22" s="210" t="s">
        <v>40</v>
      </c>
      <c r="J22" s="210"/>
      <c r="K22" s="210"/>
      <c r="L22" s="210"/>
      <c r="M22" s="170" t="s">
        <v>50</v>
      </c>
      <c r="N22" s="170"/>
      <c r="O22" s="170"/>
      <c r="P22" s="170"/>
      <c r="Q22" s="208" t="s">
        <v>51</v>
      </c>
      <c r="R22" s="208"/>
      <c r="S22" s="208"/>
      <c r="T22" s="171"/>
      <c r="U22" s="171"/>
      <c r="V22" s="171"/>
      <c r="W22" s="171"/>
      <c r="X22" s="32"/>
      <c r="Y22" s="32"/>
      <c r="Z22" s="32"/>
      <c r="AA22" s="32"/>
    </row>
    <row r="23" ht="15" customHeight="1"/>
  </sheetData>
  <sheetProtection/>
  <mergeCells count="66">
    <mergeCell ref="Q22:S22"/>
    <mergeCell ref="T22:W22"/>
    <mergeCell ref="C21:D21"/>
    <mergeCell ref="F21:H21"/>
    <mergeCell ref="C22:D22"/>
    <mergeCell ref="F22:H22"/>
    <mergeCell ref="I22:L22"/>
    <mergeCell ref="M22:P22"/>
    <mergeCell ref="I21:L21"/>
    <mergeCell ref="M21:P21"/>
    <mergeCell ref="Q19:S19"/>
    <mergeCell ref="T19:W19"/>
    <mergeCell ref="Q20:S20"/>
    <mergeCell ref="T20:W20"/>
    <mergeCell ref="Q21:S21"/>
    <mergeCell ref="T21:W21"/>
    <mergeCell ref="C20:D20"/>
    <mergeCell ref="F20:H20"/>
    <mergeCell ref="I20:L20"/>
    <mergeCell ref="M20:P20"/>
    <mergeCell ref="C19:D19"/>
    <mergeCell ref="F19:H19"/>
    <mergeCell ref="I19:L19"/>
    <mergeCell ref="M19:P19"/>
    <mergeCell ref="Q18:S18"/>
    <mergeCell ref="T18:W18"/>
    <mergeCell ref="C17:D17"/>
    <mergeCell ref="F17:H17"/>
    <mergeCell ref="C18:D18"/>
    <mergeCell ref="F18:H18"/>
    <mergeCell ref="I18:L18"/>
    <mergeCell ref="M18:P18"/>
    <mergeCell ref="I17:L17"/>
    <mergeCell ref="M17:P17"/>
    <mergeCell ref="Q17:S17"/>
    <mergeCell ref="T17:W17"/>
    <mergeCell ref="C16:D16"/>
    <mergeCell ref="F16:H16"/>
    <mergeCell ref="I16:L16"/>
    <mergeCell ref="M16:P16"/>
    <mergeCell ref="Q16:S16"/>
    <mergeCell ref="T16:W16"/>
    <mergeCell ref="Z6:Z7"/>
    <mergeCell ref="AA6:AA7"/>
    <mergeCell ref="C15:D15"/>
    <mergeCell ref="F15:H15"/>
    <mergeCell ref="I15:L15"/>
    <mergeCell ref="M15:P15"/>
    <mergeCell ref="Q15:S15"/>
    <mergeCell ref="T15:W15"/>
    <mergeCell ref="K6:K7"/>
    <mergeCell ref="L6:N6"/>
    <mergeCell ref="A1:L1"/>
    <mergeCell ref="A2:L2"/>
    <mergeCell ref="A3:B4"/>
    <mergeCell ref="A6:A7"/>
    <mergeCell ref="B6:B7"/>
    <mergeCell ref="C6:C7"/>
    <mergeCell ref="O6:O7"/>
    <mergeCell ref="P6:P7"/>
    <mergeCell ref="Q6:S6"/>
    <mergeCell ref="T6:Y6"/>
    <mergeCell ref="D6:D7"/>
    <mergeCell ref="E6:E7"/>
    <mergeCell ref="F6:F7"/>
    <mergeCell ref="J6:J7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3" width="10.75390625" style="0" customWidth="1"/>
  </cols>
  <sheetData>
    <row r="1" spans="1:12" ht="15">
      <c r="A1" s="174" t="s">
        <v>158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6" ht="15">
      <c r="A2" s="174" t="s">
        <v>159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N2" s="131"/>
      <c r="O2" s="130" t="s">
        <v>137</v>
      </c>
      <c r="P2" s="131" t="s">
        <v>138</v>
      </c>
    </row>
    <row r="3" spans="1:16" ht="15">
      <c r="A3" s="197" t="s">
        <v>55</v>
      </c>
      <c r="B3" s="197"/>
      <c r="C3" s="220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132"/>
      <c r="O3" s="139">
        <v>40</v>
      </c>
      <c r="P3" s="140">
        <v>20</v>
      </c>
    </row>
    <row r="4" spans="1:16" ht="15">
      <c r="A4" s="197"/>
      <c r="B4" s="197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141" t="s">
        <v>139</v>
      </c>
      <c r="O4" s="142">
        <f>O3*60+P3</f>
        <v>2420</v>
      </c>
      <c r="P4" s="132"/>
    </row>
    <row r="5" spans="14:15" ht="13.5" thickBot="1">
      <c r="N5" s="21"/>
      <c r="O5" s="21"/>
    </row>
    <row r="6" spans="1:15" ht="12.75" customHeight="1" thickBot="1">
      <c r="A6" s="199" t="s">
        <v>24</v>
      </c>
      <c r="B6" s="195" t="s">
        <v>25</v>
      </c>
      <c r="C6" s="195" t="s">
        <v>9</v>
      </c>
      <c r="D6" s="195" t="s">
        <v>26</v>
      </c>
      <c r="E6" s="195" t="s">
        <v>27</v>
      </c>
      <c r="F6" s="195" t="s">
        <v>28</v>
      </c>
      <c r="G6" s="43" t="s">
        <v>100</v>
      </c>
      <c r="H6" s="43" t="s">
        <v>65</v>
      </c>
      <c r="I6" s="44" t="s">
        <v>66</v>
      </c>
      <c r="J6" s="190" t="s">
        <v>67</v>
      </c>
      <c r="K6" s="190" t="s">
        <v>101</v>
      </c>
      <c r="L6" s="191" t="s">
        <v>68</v>
      </c>
      <c r="M6" s="185" t="s">
        <v>132</v>
      </c>
      <c r="N6" s="21"/>
      <c r="O6" s="21"/>
    </row>
    <row r="7" spans="1:15" ht="15" thickBot="1">
      <c r="A7" s="182"/>
      <c r="B7" s="183"/>
      <c r="C7" s="183"/>
      <c r="D7" s="183"/>
      <c r="E7" s="183"/>
      <c r="F7" s="183"/>
      <c r="G7" s="118" t="s">
        <v>71</v>
      </c>
      <c r="H7" s="118" t="s">
        <v>103</v>
      </c>
      <c r="I7" s="118" t="s">
        <v>72</v>
      </c>
      <c r="J7" s="191"/>
      <c r="K7" s="191"/>
      <c r="L7" s="219"/>
      <c r="M7" s="231"/>
      <c r="N7" s="21"/>
      <c r="O7" s="21"/>
    </row>
    <row r="8" spans="1:16" ht="15" customHeight="1">
      <c r="A8" s="49">
        <v>1</v>
      </c>
      <c r="B8" s="164" t="s">
        <v>79</v>
      </c>
      <c r="C8" s="165" t="s">
        <v>133</v>
      </c>
      <c r="D8" s="166" t="s">
        <v>134</v>
      </c>
      <c r="E8" s="167" t="s">
        <v>80</v>
      </c>
      <c r="F8" s="51" t="s">
        <v>48</v>
      </c>
      <c r="G8" s="119">
        <v>1050</v>
      </c>
      <c r="H8" s="120">
        <v>0.48</v>
      </c>
      <c r="I8" s="121">
        <v>9.5</v>
      </c>
      <c r="J8" s="52">
        <f aca="true" t="shared" si="0" ref="J8:J16">G8*SQRT(H8)/(456*POWER(I8,1/3))</f>
        <v>0.7532466461869327</v>
      </c>
      <c r="K8" s="52">
        <f aca="true" t="shared" si="1" ref="K8:K17">IF(J8&gt;1,J8/J8^(2*LOG10(J8)),J8*J8^(2*LOG10(J8)))</f>
        <v>0.8076554144149407</v>
      </c>
      <c r="L8" s="145">
        <v>0</v>
      </c>
      <c r="M8" s="146">
        <f aca="true" t="shared" si="2" ref="M8:M16">K8*L8</f>
        <v>0</v>
      </c>
      <c r="N8" s="21"/>
      <c r="O8" s="21"/>
      <c r="P8" s="116"/>
    </row>
    <row r="9" spans="1:16" ht="15" customHeight="1">
      <c r="A9" s="61">
        <v>2</v>
      </c>
      <c r="B9" s="76" t="s">
        <v>84</v>
      </c>
      <c r="C9" s="109" t="s">
        <v>85</v>
      </c>
      <c r="D9" s="108" t="s">
        <v>135</v>
      </c>
      <c r="E9" s="107" t="s">
        <v>86</v>
      </c>
      <c r="F9" s="63" t="s">
        <v>47</v>
      </c>
      <c r="G9" s="64">
        <v>970</v>
      </c>
      <c r="H9" s="65">
        <v>0.352</v>
      </c>
      <c r="I9" s="66">
        <v>6.25</v>
      </c>
      <c r="J9" s="67">
        <f t="shared" si="0"/>
        <v>0.6851487728733633</v>
      </c>
      <c r="K9" s="67">
        <f t="shared" si="1"/>
        <v>0.7757434060999596</v>
      </c>
      <c r="L9" s="122">
        <v>0</v>
      </c>
      <c r="M9" s="123">
        <f t="shared" si="2"/>
        <v>0</v>
      </c>
      <c r="N9" s="21"/>
      <c r="O9" s="21"/>
      <c r="P9" s="116"/>
    </row>
    <row r="10" spans="1:16" ht="15" customHeight="1">
      <c r="A10" s="61">
        <v>3</v>
      </c>
      <c r="B10" s="62" t="s">
        <v>87</v>
      </c>
      <c r="C10" s="147" t="s">
        <v>88</v>
      </c>
      <c r="D10" s="107" t="s">
        <v>62</v>
      </c>
      <c r="E10" s="107" t="s">
        <v>77</v>
      </c>
      <c r="F10" s="63" t="s">
        <v>78</v>
      </c>
      <c r="G10" s="64">
        <v>950</v>
      </c>
      <c r="H10" s="65">
        <v>0.39</v>
      </c>
      <c r="I10" s="66">
        <v>3.36</v>
      </c>
      <c r="J10" s="67">
        <f t="shared" si="0"/>
        <v>0.8686496326782525</v>
      </c>
      <c r="K10" s="67">
        <f t="shared" si="1"/>
        <v>0.8837401705585127</v>
      </c>
      <c r="L10" s="122">
        <v>0</v>
      </c>
      <c r="M10" s="123">
        <f t="shared" si="2"/>
        <v>0</v>
      </c>
      <c r="N10" s="21"/>
      <c r="O10" s="21"/>
      <c r="P10" s="116"/>
    </row>
    <row r="11" spans="1:16" ht="15" customHeight="1">
      <c r="A11" s="61">
        <v>4</v>
      </c>
      <c r="B11" s="76" t="s">
        <v>91</v>
      </c>
      <c r="C11" s="109" t="s">
        <v>92</v>
      </c>
      <c r="D11" s="108" t="s">
        <v>113</v>
      </c>
      <c r="E11" s="110" t="s">
        <v>114</v>
      </c>
      <c r="F11" s="63" t="s">
        <v>47</v>
      </c>
      <c r="G11" s="93">
        <v>1020</v>
      </c>
      <c r="H11" s="94">
        <v>1.32</v>
      </c>
      <c r="I11" s="95">
        <v>15.73</v>
      </c>
      <c r="J11" s="67">
        <f t="shared" si="0"/>
        <v>1.0256819680534577</v>
      </c>
      <c r="K11" s="67">
        <f t="shared" si="1"/>
        <v>1.025109269133519</v>
      </c>
      <c r="L11" s="122">
        <v>0</v>
      </c>
      <c r="M11" s="123">
        <f t="shared" si="2"/>
        <v>0</v>
      </c>
      <c r="N11" s="21"/>
      <c r="O11" s="21"/>
      <c r="P11" s="116"/>
    </row>
    <row r="12" spans="1:16" ht="15" customHeight="1">
      <c r="A12" s="61">
        <v>5</v>
      </c>
      <c r="B12" s="76" t="s">
        <v>52</v>
      </c>
      <c r="C12" s="109" t="s">
        <v>94</v>
      </c>
      <c r="D12" s="108" t="s">
        <v>110</v>
      </c>
      <c r="E12" s="110" t="s">
        <v>93</v>
      </c>
      <c r="F12" s="63" t="s">
        <v>111</v>
      </c>
      <c r="G12" s="93">
        <v>860</v>
      </c>
      <c r="H12" s="94">
        <v>0.7</v>
      </c>
      <c r="I12" s="95">
        <v>11.7</v>
      </c>
      <c r="J12" s="67">
        <f t="shared" si="0"/>
        <v>0.6950574051403287</v>
      </c>
      <c r="K12" s="67">
        <f t="shared" si="1"/>
        <v>0.7797144972329396</v>
      </c>
      <c r="L12" s="122">
        <v>0</v>
      </c>
      <c r="M12" s="123">
        <f t="shared" si="2"/>
        <v>0</v>
      </c>
      <c r="N12" s="21"/>
      <c r="O12" s="21"/>
      <c r="P12" s="116"/>
    </row>
    <row r="13" spans="1:16" ht="15" customHeight="1">
      <c r="A13" s="61">
        <v>6</v>
      </c>
      <c r="B13" s="76" t="s">
        <v>96</v>
      </c>
      <c r="C13" s="109" t="s">
        <v>97</v>
      </c>
      <c r="D13" s="108" t="s">
        <v>110</v>
      </c>
      <c r="E13" s="110" t="s">
        <v>95</v>
      </c>
      <c r="F13" s="63" t="s">
        <v>46</v>
      </c>
      <c r="G13" s="93">
        <v>1100</v>
      </c>
      <c r="H13" s="94">
        <v>0.855</v>
      </c>
      <c r="I13" s="95">
        <v>16.5</v>
      </c>
      <c r="J13" s="67">
        <f t="shared" si="0"/>
        <v>0.8761589838909538</v>
      </c>
      <c r="K13" s="67">
        <f t="shared" si="1"/>
        <v>0.8895622834146238</v>
      </c>
      <c r="L13" s="122">
        <v>0</v>
      </c>
      <c r="M13" s="123">
        <f t="shared" si="2"/>
        <v>0</v>
      </c>
      <c r="N13" s="21"/>
      <c r="O13" s="21"/>
      <c r="P13" s="116"/>
    </row>
    <row r="14" spans="1:16" ht="15" customHeight="1">
      <c r="A14" s="61">
        <v>7</v>
      </c>
      <c r="B14" s="76" t="s">
        <v>82</v>
      </c>
      <c r="C14" s="109" t="s">
        <v>83</v>
      </c>
      <c r="D14" s="100" t="s">
        <v>57</v>
      </c>
      <c r="E14" s="110" t="s">
        <v>105</v>
      </c>
      <c r="F14" s="63" t="s">
        <v>109</v>
      </c>
      <c r="G14" s="93">
        <v>970</v>
      </c>
      <c r="H14" s="94">
        <v>0.525</v>
      </c>
      <c r="I14" s="95">
        <v>5.99</v>
      </c>
      <c r="J14" s="67">
        <f t="shared" si="0"/>
        <v>0.8486805891107655</v>
      </c>
      <c r="K14" s="67">
        <f t="shared" si="1"/>
        <v>0.8687584214571611</v>
      </c>
      <c r="L14" s="122">
        <v>0</v>
      </c>
      <c r="M14" s="123">
        <f t="shared" si="2"/>
        <v>0</v>
      </c>
      <c r="N14" s="21"/>
      <c r="O14" s="21"/>
      <c r="P14" s="116"/>
    </row>
    <row r="15" spans="1:16" ht="15" customHeight="1">
      <c r="A15" s="61">
        <v>8</v>
      </c>
      <c r="B15" s="76" t="s">
        <v>106</v>
      </c>
      <c r="C15" s="124" t="s">
        <v>107</v>
      </c>
      <c r="D15" s="101" t="s">
        <v>60</v>
      </c>
      <c r="E15" s="117" t="s">
        <v>108</v>
      </c>
      <c r="F15" s="111" t="s">
        <v>48</v>
      </c>
      <c r="G15" s="93">
        <v>990</v>
      </c>
      <c r="H15" s="94">
        <v>0.842</v>
      </c>
      <c r="I15" s="95">
        <v>13.5</v>
      </c>
      <c r="J15" s="67">
        <f t="shared" si="0"/>
        <v>0.8366589763023851</v>
      </c>
      <c r="K15" s="67">
        <f t="shared" si="1"/>
        <v>0.8600940679303516</v>
      </c>
      <c r="L15" s="122">
        <v>0</v>
      </c>
      <c r="M15" s="123">
        <f t="shared" si="2"/>
        <v>0</v>
      </c>
      <c r="N15" s="21"/>
      <c r="O15" s="21"/>
      <c r="P15" s="116"/>
    </row>
    <row r="16" spans="1:16" ht="15" customHeight="1">
      <c r="A16" s="61">
        <v>9</v>
      </c>
      <c r="B16" s="62" t="s">
        <v>98</v>
      </c>
      <c r="C16" s="112" t="s">
        <v>99</v>
      </c>
      <c r="D16" s="100" t="s">
        <v>57</v>
      </c>
      <c r="E16" s="107" t="s">
        <v>112</v>
      </c>
      <c r="F16" s="63" t="s">
        <v>81</v>
      </c>
      <c r="G16" s="93">
        <v>890</v>
      </c>
      <c r="H16" s="94">
        <v>0.99</v>
      </c>
      <c r="I16" s="95">
        <v>13.2</v>
      </c>
      <c r="J16" s="67">
        <f t="shared" si="0"/>
        <v>0.8217091396549883</v>
      </c>
      <c r="K16" s="67">
        <f t="shared" si="1"/>
        <v>0.8496970618045223</v>
      </c>
      <c r="L16" s="122">
        <v>0</v>
      </c>
      <c r="M16" s="123">
        <f t="shared" si="2"/>
        <v>0</v>
      </c>
      <c r="N16" s="21"/>
      <c r="O16" s="21"/>
      <c r="P16" s="116"/>
    </row>
    <row r="17" spans="1:16" ht="15" customHeight="1" thickBot="1">
      <c r="A17" s="77">
        <v>10</v>
      </c>
      <c r="B17" s="137" t="s">
        <v>121</v>
      </c>
      <c r="C17" s="149" t="s">
        <v>120</v>
      </c>
      <c r="D17" s="160" t="s">
        <v>110</v>
      </c>
      <c r="E17" s="168" t="s">
        <v>95</v>
      </c>
      <c r="F17" s="135" t="s">
        <v>46</v>
      </c>
      <c r="G17" s="96">
        <v>1100</v>
      </c>
      <c r="H17" s="97">
        <v>0.855</v>
      </c>
      <c r="I17" s="98">
        <v>16.5</v>
      </c>
      <c r="J17" s="78">
        <f>G17*SQRT(H17)/(456*POWER(I17,1/3))</f>
        <v>0.8761589838909538</v>
      </c>
      <c r="K17" s="78">
        <f t="shared" si="1"/>
        <v>0.8895622834146238</v>
      </c>
      <c r="L17" s="125">
        <v>0</v>
      </c>
      <c r="M17" s="126">
        <f>K17*L17</f>
        <v>0</v>
      </c>
      <c r="N17" s="21"/>
      <c r="O17" s="21"/>
      <c r="P17" s="116"/>
    </row>
    <row r="18" ht="15" customHeight="1" thickBot="1"/>
    <row r="19" spans="2:13" ht="15" customHeight="1">
      <c r="B19" s="23" t="s">
        <v>36</v>
      </c>
      <c r="C19" s="227" t="s">
        <v>25</v>
      </c>
      <c r="D19" s="228"/>
      <c r="E19" s="24" t="s">
        <v>9</v>
      </c>
      <c r="F19" s="227" t="s">
        <v>35</v>
      </c>
      <c r="G19" s="229"/>
      <c r="H19" s="230"/>
      <c r="I19" s="127"/>
      <c r="J19" s="127"/>
      <c r="K19" s="127"/>
      <c r="L19" s="30"/>
      <c r="M19" s="30"/>
    </row>
    <row r="20" spans="2:13" ht="15" customHeight="1">
      <c r="B20" s="27" t="s">
        <v>37</v>
      </c>
      <c r="C20" s="222" t="s">
        <v>104</v>
      </c>
      <c r="D20" s="223"/>
      <c r="E20" s="128" t="s">
        <v>61</v>
      </c>
      <c r="F20" s="224"/>
      <c r="G20" s="225"/>
      <c r="H20" s="226"/>
      <c r="I20" s="127"/>
      <c r="J20" s="127"/>
      <c r="K20" s="127"/>
      <c r="L20" s="32"/>
      <c r="M20" s="30"/>
    </row>
    <row r="21" spans="2:13" ht="15" customHeight="1">
      <c r="B21" s="114" t="s">
        <v>38</v>
      </c>
      <c r="C21" s="232" t="s">
        <v>160</v>
      </c>
      <c r="D21" s="223"/>
      <c r="E21" s="128" t="s">
        <v>157</v>
      </c>
      <c r="F21" s="224"/>
      <c r="G21" s="225"/>
      <c r="H21" s="226"/>
      <c r="I21" s="129"/>
      <c r="J21" s="129"/>
      <c r="K21" s="129"/>
      <c r="L21" s="32"/>
      <c r="M21" s="30"/>
    </row>
    <row r="22" spans="2:13" ht="15" customHeight="1">
      <c r="B22" s="114"/>
      <c r="C22" s="233"/>
      <c r="D22" s="234"/>
      <c r="E22" s="128"/>
      <c r="F22" s="224"/>
      <c r="G22" s="225"/>
      <c r="H22" s="226"/>
      <c r="I22" s="31"/>
      <c r="J22" s="31"/>
      <c r="K22" s="31"/>
      <c r="L22" s="32"/>
      <c r="M22" s="30"/>
    </row>
    <row r="23" spans="2:13" ht="15" customHeight="1">
      <c r="B23" s="114"/>
      <c r="C23" s="233"/>
      <c r="D23" s="234"/>
      <c r="E23" s="88"/>
      <c r="F23" s="224"/>
      <c r="G23" s="225"/>
      <c r="H23" s="226"/>
      <c r="I23" s="31"/>
      <c r="J23" s="31"/>
      <c r="K23" s="31"/>
      <c r="L23" s="32"/>
      <c r="M23" s="30"/>
    </row>
    <row r="24" spans="2:13" ht="15" customHeight="1">
      <c r="B24" s="114"/>
      <c r="C24" s="233"/>
      <c r="D24" s="234"/>
      <c r="E24" s="26"/>
      <c r="F24" s="224"/>
      <c r="G24" s="225"/>
      <c r="H24" s="226"/>
      <c r="I24" s="31"/>
      <c r="J24" s="31"/>
      <c r="K24" s="31"/>
      <c r="L24" s="32"/>
      <c r="M24" s="30"/>
    </row>
    <row r="25" spans="2:13" ht="15" customHeight="1">
      <c r="B25" s="114" t="s">
        <v>39</v>
      </c>
      <c r="C25" s="233" t="s">
        <v>49</v>
      </c>
      <c r="D25" s="234"/>
      <c r="E25" s="128" t="s">
        <v>53</v>
      </c>
      <c r="F25" s="224"/>
      <c r="G25" s="225"/>
      <c r="H25" s="226"/>
      <c r="I25" s="129"/>
      <c r="J25" s="129"/>
      <c r="K25" s="129"/>
      <c r="L25" s="32"/>
      <c r="M25" s="30"/>
    </row>
    <row r="26" spans="2:13" ht="15" customHeight="1" thickBot="1">
      <c r="B26" s="115" t="s">
        <v>40</v>
      </c>
      <c r="C26" s="235" t="s">
        <v>50</v>
      </c>
      <c r="D26" s="236"/>
      <c r="E26" s="148" t="s">
        <v>51</v>
      </c>
      <c r="F26" s="237"/>
      <c r="G26" s="238"/>
      <c r="H26" s="239"/>
      <c r="I26" s="129"/>
      <c r="J26" s="129"/>
      <c r="K26" s="129"/>
      <c r="L26" s="32"/>
      <c r="M26" s="30"/>
    </row>
    <row r="27" ht="15" customHeight="1"/>
    <row r="28" spans="3:9" ht="12.75">
      <c r="C28" s="240"/>
      <c r="D28" s="241"/>
      <c r="E28" s="241"/>
      <c r="F28" s="241"/>
      <c r="G28" s="242"/>
      <c r="H28" s="242"/>
      <c r="I28" s="242"/>
    </row>
    <row r="29" spans="3:9" ht="12.75">
      <c r="C29" s="240"/>
      <c r="D29" s="241"/>
      <c r="E29" s="241"/>
      <c r="F29" s="241"/>
      <c r="G29" s="242"/>
      <c r="H29" s="242"/>
      <c r="I29" s="242"/>
    </row>
    <row r="30" spans="3:9" ht="12.75">
      <c r="C30" s="240"/>
      <c r="D30" s="241"/>
      <c r="E30" s="241"/>
      <c r="F30" s="241"/>
      <c r="G30" s="242"/>
      <c r="H30" s="242"/>
      <c r="I30" s="242"/>
    </row>
    <row r="31" spans="3:9" ht="12.75">
      <c r="C31" s="241"/>
      <c r="D31" s="241"/>
      <c r="E31" s="241"/>
      <c r="F31" s="241"/>
      <c r="G31" s="242"/>
      <c r="H31" s="242"/>
      <c r="I31" s="242"/>
    </row>
    <row r="32" spans="3:9" ht="12.75">
      <c r="C32" s="241"/>
      <c r="D32" s="241"/>
      <c r="E32" s="241"/>
      <c r="F32" s="241"/>
      <c r="G32" s="242"/>
      <c r="H32" s="242"/>
      <c r="I32" s="242"/>
    </row>
    <row r="33" spans="3:9" ht="12.75">
      <c r="C33" s="240"/>
      <c r="D33" s="241"/>
      <c r="E33" s="241"/>
      <c r="F33" s="241"/>
      <c r="G33" s="242"/>
      <c r="H33" s="242"/>
      <c r="I33" s="242"/>
    </row>
    <row r="34" spans="3:9" ht="12.75">
      <c r="C34" s="240"/>
      <c r="D34" s="240"/>
      <c r="E34" s="240"/>
      <c r="F34" s="240"/>
      <c r="G34" s="242"/>
      <c r="H34" s="242"/>
      <c r="I34" s="242"/>
    </row>
  </sheetData>
  <sheetProtection/>
  <mergeCells count="44">
    <mergeCell ref="C34:F34"/>
    <mergeCell ref="G34:I34"/>
    <mergeCell ref="C32:F32"/>
    <mergeCell ref="G32:I32"/>
    <mergeCell ref="C33:F33"/>
    <mergeCell ref="G33:I33"/>
    <mergeCell ref="C30:F30"/>
    <mergeCell ref="G30:I30"/>
    <mergeCell ref="C31:F31"/>
    <mergeCell ref="G31:I31"/>
    <mergeCell ref="C28:F28"/>
    <mergeCell ref="G28:I28"/>
    <mergeCell ref="C29:F29"/>
    <mergeCell ref="G29:I29"/>
    <mergeCell ref="C25:D25"/>
    <mergeCell ref="F25:H25"/>
    <mergeCell ref="C26:D26"/>
    <mergeCell ref="F26:H26"/>
    <mergeCell ref="C24:D24"/>
    <mergeCell ref="F24:H24"/>
    <mergeCell ref="C23:D23"/>
    <mergeCell ref="F23:H23"/>
    <mergeCell ref="C21:D21"/>
    <mergeCell ref="F21:H21"/>
    <mergeCell ref="C22:D22"/>
    <mergeCell ref="F22:H22"/>
    <mergeCell ref="C6:C7"/>
    <mergeCell ref="C3:M4"/>
    <mergeCell ref="C20:D20"/>
    <mergeCell ref="F20:H20"/>
    <mergeCell ref="C19:D19"/>
    <mergeCell ref="F19:H19"/>
    <mergeCell ref="M6:M7"/>
    <mergeCell ref="K6:K7"/>
    <mergeCell ref="D6:D7"/>
    <mergeCell ref="E6:E7"/>
    <mergeCell ref="A1:L1"/>
    <mergeCell ref="A2:L2"/>
    <mergeCell ref="F6:F7"/>
    <mergeCell ref="J6:J7"/>
    <mergeCell ref="L6:L7"/>
    <mergeCell ref="A3:B4"/>
    <mergeCell ref="A6:A7"/>
    <mergeCell ref="B6:B7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Filip</dc:creator>
  <cp:keywords/>
  <dc:description/>
  <cp:lastModifiedBy>Jiří Kreisel</cp:lastModifiedBy>
  <cp:lastPrinted>2009-09-05T15:10:24Z</cp:lastPrinted>
  <dcterms:created xsi:type="dcterms:W3CDTF">2005-07-31T10:02:30Z</dcterms:created>
  <dcterms:modified xsi:type="dcterms:W3CDTF">2009-09-09T20:05:24Z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