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Pátek" sheetId="1" r:id="rId1"/>
    <sheet name="Sobota" sheetId="2" r:id="rId2"/>
    <sheet name="Neděle" sheetId="3" r:id="rId3"/>
  </sheets>
  <definedNames/>
  <calcPr fullCalcOnLoad="1"/>
</workbook>
</file>

<file path=xl/sharedStrings.xml><?xml version="1.0" encoding="utf-8"?>
<sst xmlns="http://schemas.openxmlformats.org/spreadsheetml/2006/main" count="322" uniqueCount="89">
  <si>
    <t>Soutěž: 3. soutěž  "Seriálu MiČR - NS"; Jinolice; ATC Eden 2008</t>
  </si>
  <si>
    <t>Termín: 20.06.2008 - 21.06.2008</t>
  </si>
  <si>
    <t>NSS - A</t>
  </si>
  <si>
    <t>Poř.</t>
  </si>
  <si>
    <t>Přijmení a jméno</t>
  </si>
  <si>
    <t>Licence</t>
  </si>
  <si>
    <t>Klub</t>
  </si>
  <si>
    <t>Jméno modelu</t>
  </si>
  <si>
    <t>Měřítko</t>
  </si>
  <si>
    <r>
      <t>K</t>
    </r>
    <r>
      <rPr>
        <b/>
        <vertAlign val="subscript"/>
        <sz val="10"/>
        <rFont val="Arial CE"/>
        <family val="2"/>
      </rPr>
      <t>WL</t>
    </r>
  </si>
  <si>
    <t>S</t>
  </si>
  <si>
    <t>V</t>
  </si>
  <si>
    <t>R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</si>
  <si>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</si>
  <si>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t>Stavební zkouška</t>
  </si>
  <si>
    <t>Celkem st. zk.</t>
  </si>
  <si>
    <r>
      <t xml:space="preserve">R </t>
    </r>
    <r>
      <rPr>
        <b/>
        <vertAlign val="subscript"/>
        <sz val="10"/>
        <rFont val="Arial CE"/>
        <family val="2"/>
      </rPr>
      <t>K</t>
    </r>
  </si>
  <si>
    <t>Dosažený čas T [s]</t>
  </si>
  <si>
    <t>Přepočít. Jízdy Tz [s] a pořadí</t>
  </si>
  <si>
    <t>Součet pořadí</t>
  </si>
  <si>
    <t>Body MiČR</t>
  </si>
  <si>
    <t>[mm]</t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</si>
  <si>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</si>
  <si>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[kg]</t>
  </si>
  <si>
    <t>1.</t>
  </si>
  <si>
    <t>2.</t>
  </si>
  <si>
    <t>3.</t>
  </si>
  <si>
    <t>1. j</t>
  </si>
  <si>
    <t>2. j</t>
  </si>
  <si>
    <t>3. j</t>
  </si>
  <si>
    <t>P</t>
  </si>
  <si>
    <t>Sedlák Vojtěch</t>
  </si>
  <si>
    <t>266-025</t>
  </si>
  <si>
    <t>KLoM Havířov</t>
  </si>
  <si>
    <t>Olympia</t>
  </si>
  <si>
    <t>1:15</t>
  </si>
  <si>
    <t>Zapletal Karel</t>
  </si>
  <si>
    <t>134-006</t>
  </si>
  <si>
    <t>KLM "Royal Dux" Duchcov</t>
  </si>
  <si>
    <t>Sea Wind</t>
  </si>
  <si>
    <t>1:22</t>
  </si>
  <si>
    <t>Ožana Tomáš-jun</t>
  </si>
  <si>
    <t>336-014</t>
  </si>
  <si>
    <t>MK Slezsko</t>
  </si>
  <si>
    <t>Comtesse</t>
  </si>
  <si>
    <t>Kreisel Jiří</t>
  </si>
  <si>
    <t>131-041</t>
  </si>
  <si>
    <t>Admirál Jablonec n. N.</t>
  </si>
  <si>
    <t>Stormy Weather</t>
  </si>
  <si>
    <t>1:20</t>
  </si>
  <si>
    <t>Ábel Štefan</t>
  </si>
  <si>
    <t>SK</t>
  </si>
  <si>
    <t>SK - Bratislava</t>
  </si>
  <si>
    <t>Gipsy Moth IV</t>
  </si>
  <si>
    <t>1:12,6</t>
  </si>
  <si>
    <t>NSS - B</t>
  </si>
  <si>
    <t>Kroupa Milan</t>
  </si>
  <si>
    <t>131-011</t>
  </si>
  <si>
    <t>Atlantis</t>
  </si>
  <si>
    <t>Egrt Karel</t>
  </si>
  <si>
    <t>091-001</t>
  </si>
  <si>
    <t>Hořovice</t>
  </si>
  <si>
    <t>Thalassa</t>
  </si>
  <si>
    <t>Medveděv Michal</t>
  </si>
  <si>
    <t>131-022</t>
  </si>
  <si>
    <t>Dorian Gray</t>
  </si>
  <si>
    <t>Slížek Josef</t>
  </si>
  <si>
    <t>028-008</t>
  </si>
  <si>
    <t>"NAUTILUS"Proboštov</t>
  </si>
  <si>
    <t>Adix</t>
  </si>
  <si>
    <t>1:45</t>
  </si>
  <si>
    <t>Pešek Jaroslav</t>
  </si>
  <si>
    <t>140-41</t>
  </si>
  <si>
    <t>Kolín</t>
  </si>
  <si>
    <t>Britannia</t>
  </si>
  <si>
    <t>1:40</t>
  </si>
  <si>
    <t>Zeman Jaroslav</t>
  </si>
  <si>
    <t>028-010</t>
  </si>
  <si>
    <t>Šimůnek Karel</t>
  </si>
  <si>
    <t>316-010</t>
  </si>
  <si>
    <t>KLoM Fregata Bakov n. J.</t>
  </si>
  <si>
    <t>Dove</t>
  </si>
  <si>
    <t>1:12</t>
  </si>
  <si>
    <t>Soutěž: 4. soutěž  "Seriálu MiČR - NS"; Jinolice; ATC Eden 2008</t>
  </si>
  <si>
    <t>Termín: 21.06.2008 - 22.06.2008</t>
  </si>
  <si>
    <t>Emler Vratislav</t>
  </si>
  <si>
    <t>131-026</t>
  </si>
  <si>
    <t>NSS - regatta</t>
  </si>
  <si>
    <t>Přepočít. Jízdy Tz [s]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</si>
</sst>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</numFmts>
  <fonts count="9">
    <font>
      <sz val="10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0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 diagonalUp="1">
      <left style="thin"/>
      <right style="thin"/>
      <top style="thin"/>
      <bottom style="medium"/>
      <diagonal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 diagonalUp="1">
      <left style="thin">
        <color indexed="8"/>
      </left>
      <right style="thin">
        <color indexed="8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 diagonalUp="1">
      <left style="thin">
        <color indexed="8"/>
      </left>
      <right style="thin">
        <color indexed="8"/>
      </right>
      <top style="thin"/>
      <bottom style="medium"/>
      <diagonal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5" xfId="23" applyFont="1" applyFill="1" applyBorder="1" applyAlignment="1">
      <alignment vertical="center"/>
      <protection/>
    </xf>
    <xf numFmtId="0" fontId="0" fillId="0" borderId="5" xfId="23" applyFont="1" applyFill="1" applyBorder="1" applyAlignment="1">
      <alignment horizontal="center"/>
      <protection/>
    </xf>
    <xf numFmtId="0" fontId="0" fillId="0" borderId="5" xfId="0" applyFont="1" applyFill="1" applyBorder="1" applyAlignment="1">
      <alignment/>
    </xf>
    <xf numFmtId="0" fontId="0" fillId="0" borderId="5" xfId="23" applyFont="1" applyFill="1" applyBorder="1" applyAlignment="1">
      <alignment/>
      <protection/>
    </xf>
    <xf numFmtId="49" fontId="0" fillId="0" borderId="5" xfId="0" applyNumberFormat="1" applyBorder="1" applyAlignment="1">
      <alignment horizontal="center"/>
    </xf>
    <xf numFmtId="3" fontId="7" fillId="0" borderId="5" xfId="21" applyNumberFormat="1" applyFont="1" applyFill="1" applyBorder="1" applyAlignment="1" applyProtection="1">
      <alignment horizontal="center" vertical="center"/>
      <protection locked="0"/>
    </xf>
    <xf numFmtId="164" fontId="7" fillId="0" borderId="5" xfId="21" applyNumberFormat="1" applyFont="1" applyFill="1" applyBorder="1" applyAlignment="1" applyProtection="1">
      <alignment horizontal="center" vertical="center"/>
      <protection locked="0"/>
    </xf>
    <xf numFmtId="4" fontId="7" fillId="0" borderId="5" xfId="21" applyNumberFormat="1" applyFont="1" applyFill="1" applyBorder="1" applyAlignment="1" applyProtection="1">
      <alignment horizontal="center" vertical="center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/>
    </xf>
    <xf numFmtId="4" fontId="4" fillId="0" borderId="5" xfId="23" applyNumberFormat="1" applyFont="1" applyFill="1" applyBorder="1" applyAlignment="1">
      <alignment horizontal="center" vertical="center"/>
      <protection/>
    </xf>
    <xf numFmtId="1" fontId="0" fillId="0" borderId="5" xfId="23" applyNumberFormat="1" applyFont="1" applyFill="1" applyBorder="1" applyAlignment="1">
      <alignment horizontal="center" vertical="center"/>
      <protection/>
    </xf>
    <xf numFmtId="0" fontId="0" fillId="0" borderId="5" xfId="0" applyBorder="1" applyAlignment="1">
      <alignment/>
    </xf>
    <xf numFmtId="1" fontId="0" fillId="0" borderId="6" xfId="23" applyNumberFormat="1" applyFont="1" applyFill="1" applyBorder="1" applyAlignment="1">
      <alignment horizontal="center" vertical="center"/>
      <protection/>
    </xf>
    <xf numFmtId="1" fontId="0" fillId="0" borderId="8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23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3" xfId="23" applyNumberFormat="1" applyFont="1" applyFill="1" applyBorder="1" applyAlignment="1">
      <alignment horizontal="center" vertical="center"/>
      <protection/>
    </xf>
    <xf numFmtId="3" fontId="7" fillId="0" borderId="23" xfId="21" applyNumberFormat="1" applyFont="1" applyFill="1" applyBorder="1" applyAlignment="1" applyProtection="1">
      <alignment horizontal="center" vertical="center"/>
      <protection locked="0"/>
    </xf>
    <xf numFmtId="164" fontId="7" fillId="0" borderId="23" xfId="21" applyNumberFormat="1" applyFont="1" applyFill="1" applyBorder="1" applyAlignment="1" applyProtection="1">
      <alignment horizontal="center" vertical="center"/>
      <protection locked="0"/>
    </xf>
    <xf numFmtId="4" fontId="7" fillId="0" borderId="23" xfId="21" applyNumberFormat="1" applyFont="1" applyFill="1" applyBorder="1" applyAlignment="1" applyProtection="1">
      <alignment horizontal="center" vertical="center"/>
      <protection locked="0"/>
    </xf>
    <xf numFmtId="165" fontId="8" fillId="0" borderId="23" xfId="0" applyNumberFormat="1" applyFon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/>
    </xf>
    <xf numFmtId="4" fontId="4" fillId="0" borderId="23" xfId="23" applyNumberFormat="1" applyFont="1" applyFill="1" applyBorder="1" applyAlignment="1">
      <alignment horizontal="center" vertical="center"/>
      <protection/>
    </xf>
    <xf numFmtId="1" fontId="0" fillId="0" borderId="23" xfId="23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" fontId="0" fillId="0" borderId="24" xfId="23" applyNumberFormat="1" applyFont="1" applyFill="1" applyBorder="1" applyAlignment="1">
      <alignment horizontal="center" vertical="center"/>
      <protection/>
    </xf>
    <xf numFmtId="1" fontId="0" fillId="0" borderId="25" xfId="0" applyNumberForma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23" applyFont="1" applyFill="1" applyBorder="1" applyAlignment="1">
      <alignment vertical="center"/>
      <protection/>
    </xf>
    <xf numFmtId="0" fontId="0" fillId="0" borderId="27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12" xfId="23" applyNumberFormat="1" applyFont="1" applyFill="1" applyBorder="1" applyAlignment="1">
      <alignment horizontal="center" vertical="center"/>
      <protection/>
    </xf>
    <xf numFmtId="3" fontId="7" fillId="0" borderId="12" xfId="21" applyNumberFormat="1" applyFont="1" applyFill="1" applyBorder="1" applyAlignment="1" applyProtection="1">
      <alignment horizontal="center" vertical="center"/>
      <protection locked="0"/>
    </xf>
    <xf numFmtId="164" fontId="7" fillId="0" borderId="12" xfId="21" applyNumberFormat="1" applyFont="1" applyFill="1" applyBorder="1" applyAlignment="1" applyProtection="1">
      <alignment horizontal="center" vertical="center"/>
      <protection locked="0"/>
    </xf>
    <xf numFmtId="4" fontId="7" fillId="0" borderId="12" xfId="21" applyNumberFormat="1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4" fontId="4" fillId="0" borderId="12" xfId="23" applyNumberFormat="1" applyFont="1" applyFill="1" applyBorder="1" applyAlignment="1">
      <alignment horizontal="center" vertical="center"/>
      <protection/>
    </xf>
    <xf numFmtId="1" fontId="0" fillId="0" borderId="12" xfId="23" applyNumberFormat="1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1" fontId="0" fillId="0" borderId="29" xfId="23" applyNumberFormat="1" applyFont="1" applyFill="1" applyBorder="1" applyAlignment="1">
      <alignment horizontal="center" vertical="center"/>
      <protection/>
    </xf>
    <xf numFmtId="1" fontId="0" fillId="0" borderId="30" xfId="0" applyNumberForma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3" fontId="7" fillId="0" borderId="23" xfId="22" applyNumberFormat="1" applyFont="1" applyFill="1" applyBorder="1" applyAlignment="1" applyProtection="1">
      <alignment horizontal="center" vertical="center"/>
      <protection locked="0"/>
    </xf>
    <xf numFmtId="164" fontId="7" fillId="0" borderId="23" xfId="22" applyNumberFormat="1" applyFont="1" applyFill="1" applyBorder="1" applyAlignment="1" applyProtection="1">
      <alignment horizontal="center" vertical="center"/>
      <protection locked="0"/>
    </xf>
    <xf numFmtId="4" fontId="7" fillId="0" borderId="23" xfId="22" applyNumberFormat="1" applyFont="1" applyFill="1" applyBorder="1" applyAlignment="1" applyProtection="1">
      <alignment horizontal="center" vertical="center"/>
      <protection locked="0"/>
    </xf>
    <xf numFmtId="1" fontId="0" fillId="0" borderId="20" xfId="23" applyNumberFormat="1" applyFont="1" applyFill="1" applyBorder="1" applyAlignment="1">
      <alignment horizontal="center" vertical="center"/>
      <protection/>
    </xf>
    <xf numFmtId="1" fontId="0" fillId="0" borderId="19" xfId="0" applyNumberForma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49" fontId="7" fillId="0" borderId="35" xfId="20" applyNumberFormat="1" applyBorder="1" applyAlignment="1">
      <alignment vertical="center"/>
      <protection/>
    </xf>
    <xf numFmtId="0" fontId="0" fillId="0" borderId="21" xfId="23" applyFont="1" applyFill="1" applyBorder="1" applyAlignment="1">
      <alignment horizontal="center"/>
      <protection/>
    </xf>
    <xf numFmtId="49" fontId="7" fillId="0" borderId="21" xfId="19" applyNumberFormat="1" applyFont="1" applyBorder="1" applyAlignment="1">
      <alignment vertical="center"/>
      <protection/>
    </xf>
    <xf numFmtId="0" fontId="0" fillId="0" borderId="22" xfId="23" applyFont="1" applyFill="1" applyBorder="1" applyAlignment="1">
      <alignment/>
      <protection/>
    </xf>
    <xf numFmtId="49" fontId="0" fillId="0" borderId="23" xfId="0" applyNumberFormat="1" applyBorder="1" applyAlignment="1">
      <alignment horizontal="center"/>
    </xf>
    <xf numFmtId="0" fontId="0" fillId="0" borderId="36" xfId="23" applyFont="1" applyFill="1" applyBorder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49" fontId="7" fillId="0" borderId="38" xfId="20" applyNumberFormat="1" applyBorder="1" applyAlignment="1">
      <alignment vertical="center"/>
      <protection/>
    </xf>
    <xf numFmtId="0" fontId="0" fillId="0" borderId="15" xfId="0" applyFont="1" applyFill="1" applyBorder="1" applyAlignment="1">
      <alignment/>
    </xf>
    <xf numFmtId="49" fontId="0" fillId="0" borderId="39" xfId="23" applyNumberFormat="1" applyFont="1" applyFill="1" applyBorder="1" applyAlignment="1">
      <alignment horizontal="center" vertical="center"/>
      <protection/>
    </xf>
    <xf numFmtId="3" fontId="7" fillId="0" borderId="39" xfId="22" applyNumberFormat="1" applyFont="1" applyFill="1" applyBorder="1" applyAlignment="1" applyProtection="1">
      <alignment horizontal="center" vertical="center"/>
      <protection locked="0"/>
    </xf>
    <xf numFmtId="164" fontId="7" fillId="0" borderId="39" xfId="22" applyNumberFormat="1" applyFont="1" applyFill="1" applyBorder="1" applyAlignment="1" applyProtection="1">
      <alignment horizontal="center" vertical="center"/>
      <protection locked="0"/>
    </xf>
    <xf numFmtId="4" fontId="7" fillId="0" borderId="39" xfId="22" applyNumberFormat="1" applyFont="1" applyFill="1" applyBorder="1" applyAlignment="1" applyProtection="1">
      <alignment horizontal="center" vertical="center"/>
      <protection locked="0"/>
    </xf>
    <xf numFmtId="4" fontId="4" fillId="0" borderId="39" xfId="23" applyNumberFormat="1" applyFont="1" applyFill="1" applyBorder="1" applyAlignment="1">
      <alignment horizontal="center" vertical="center"/>
      <protection/>
    </xf>
    <xf numFmtId="1" fontId="0" fillId="0" borderId="39" xfId="23" applyNumberFormat="1" applyFont="1" applyFill="1" applyBorder="1" applyAlignment="1">
      <alignment horizontal="center" vertical="center"/>
      <protection/>
    </xf>
    <xf numFmtId="1" fontId="0" fillId="0" borderId="36" xfId="23" applyNumberFormat="1" applyFont="1" applyFill="1" applyBorder="1" applyAlignment="1">
      <alignment horizontal="center" vertical="center"/>
      <protection/>
    </xf>
    <xf numFmtId="0" fontId="0" fillId="0" borderId="12" xfId="23" applyFont="1" applyFill="1" applyBorder="1" applyAlignment="1">
      <alignment vertical="center"/>
      <protection/>
    </xf>
    <xf numFmtId="0" fontId="0" fillId="0" borderId="40" xfId="23" applyFont="1" applyFill="1" applyBorder="1" applyAlignment="1">
      <alignment horizontal="center"/>
      <protection/>
    </xf>
    <xf numFmtId="49" fontId="7" fillId="0" borderId="41" xfId="19" applyNumberFormat="1" applyFont="1" applyBorder="1" applyAlignment="1">
      <alignment vertical="center"/>
      <protection/>
    </xf>
    <xf numFmtId="0" fontId="0" fillId="0" borderId="12" xfId="23" applyFont="1" applyFill="1" applyBorder="1" applyAlignment="1">
      <alignment/>
      <protection/>
    </xf>
    <xf numFmtId="49" fontId="0" fillId="0" borderId="12" xfId="0" applyNumberFormat="1" applyBorder="1" applyAlignment="1">
      <alignment horizontal="center"/>
    </xf>
    <xf numFmtId="3" fontId="7" fillId="0" borderId="12" xfId="22" applyNumberFormat="1" applyFont="1" applyFill="1" applyBorder="1" applyAlignment="1" applyProtection="1">
      <alignment horizontal="center" vertical="center"/>
      <protection locked="0"/>
    </xf>
    <xf numFmtId="164" fontId="7" fillId="0" borderId="12" xfId="22" applyNumberFormat="1" applyFont="1" applyFill="1" applyBorder="1" applyAlignment="1" applyProtection="1">
      <alignment horizontal="center" vertical="center"/>
      <protection locked="0"/>
    </xf>
    <xf numFmtId="4" fontId="7" fillId="0" borderId="12" xfId="22" applyNumberFormat="1" applyFont="1" applyFill="1" applyBorder="1" applyAlignment="1" applyProtection="1">
      <alignment horizontal="center" vertical="center"/>
      <protection locked="0"/>
    </xf>
    <xf numFmtId="1" fontId="0" fillId="0" borderId="13" xfId="23" applyNumberFormat="1" applyFont="1" applyFill="1" applyBorder="1" applyAlignment="1">
      <alignment horizontal="center" vertical="center"/>
      <protection/>
    </xf>
    <xf numFmtId="1" fontId="0" fillId="0" borderId="14" xfId="0" applyNumberForma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9" fontId="0" fillId="0" borderId="5" xfId="23" applyNumberFormat="1" applyFont="1" applyFill="1" applyBorder="1" applyAlignment="1">
      <alignment horizontal="center" vertical="center"/>
      <protection/>
    </xf>
    <xf numFmtId="1" fontId="0" fillId="0" borderId="43" xfId="0" applyNumberFormat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4" fillId="0" borderId="46" xfId="0" applyNumberFormat="1" applyFont="1" applyFill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4" fillId="0" borderId="47" xfId="0" applyNumberFormat="1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4" fillId="0" borderId="51" xfId="0" applyNumberFormat="1" applyFont="1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4" fillId="0" borderId="52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0" fontId="0" fillId="0" borderId="23" xfId="23" applyFont="1" applyFill="1" applyBorder="1" applyAlignment="1">
      <alignment vertical="center"/>
      <protection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165" fontId="8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1" fontId="0" fillId="0" borderId="61" xfId="0" applyNumberFormat="1" applyFill="1" applyBorder="1" applyAlignment="1">
      <alignment horizontal="center"/>
    </xf>
    <xf numFmtId="49" fontId="7" fillId="0" borderId="23" xfId="20" applyNumberFormat="1" applyBorder="1" applyAlignment="1">
      <alignment vertical="center"/>
      <protection/>
    </xf>
    <xf numFmtId="0" fontId="0" fillId="0" borderId="23" xfId="23" applyFont="1" applyFill="1" applyBorder="1" applyAlignment="1">
      <alignment horizontal="center"/>
      <protection/>
    </xf>
    <xf numFmtId="49" fontId="7" fillId="0" borderId="23" xfId="19" applyNumberFormat="1" applyFont="1" applyBorder="1" applyAlignment="1">
      <alignment vertical="center"/>
      <protection/>
    </xf>
    <xf numFmtId="0" fontId="0" fillId="0" borderId="23" xfId="23" applyFont="1" applyFill="1" applyBorder="1" applyAlignment="1">
      <alignment/>
      <protection/>
    </xf>
    <xf numFmtId="0" fontId="0" fillId="0" borderId="12" xfId="0" applyFont="1" applyFill="1" applyBorder="1" applyAlignment="1">
      <alignment horizontal="center"/>
    </xf>
    <xf numFmtId="49" fontId="7" fillId="0" borderId="12" xfId="20" applyNumberFormat="1" applyBorder="1" applyAlignment="1">
      <alignment vertical="center"/>
      <protection/>
    </xf>
    <xf numFmtId="0" fontId="0" fillId="0" borderId="12" xfId="0" applyFont="1" applyFill="1" applyBorder="1" applyAlignment="1">
      <alignment/>
    </xf>
    <xf numFmtId="165" fontId="8" fillId="0" borderId="13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1" fontId="0" fillId="0" borderId="62" xfId="0" applyNumberFormat="1" applyFill="1" applyBorder="1" applyAlignment="1">
      <alignment horizontal="center"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F4-A jun" xfId="19"/>
    <cellStyle name="normální_F4-A sen" xfId="20"/>
    <cellStyle name="normální_Regatta_vysl_06" xfId="21"/>
    <cellStyle name="normální_Regatta_vysl_06_výsledková listina 2008 - 1 soutěž" xfId="22"/>
    <cellStyle name="normální_St_listin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>
      <selection activeCell="A1" sqref="A1:L1"/>
    </sheetView>
  </sheetViews>
  <sheetFormatPr defaultColWidth="9.00390625" defaultRowHeight="12.75"/>
  <cols>
    <col min="2" max="2" width="22.25390625" style="0" customWidth="1"/>
    <col min="4" max="4" width="25.25390625" style="0" customWidth="1"/>
    <col min="5" max="5" width="17.1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20.25">
      <c r="A3" s="2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8:29" ht="13.5" thickBot="1">
      <c r="AB5" s="5"/>
      <c r="AC5" s="5"/>
    </row>
    <row r="6" spans="1:29" ht="12.7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9" t="s">
        <v>11</v>
      </c>
      <c r="J6" s="10" t="s">
        <v>12</v>
      </c>
      <c r="K6" s="10" t="s">
        <v>13</v>
      </c>
      <c r="L6" s="11" t="s">
        <v>14</v>
      </c>
      <c r="M6" s="11"/>
      <c r="N6" s="11"/>
      <c r="O6" s="10" t="s">
        <v>15</v>
      </c>
      <c r="P6" s="10" t="s">
        <v>16</v>
      </c>
      <c r="Q6" s="12" t="s">
        <v>17</v>
      </c>
      <c r="R6" s="12"/>
      <c r="S6" s="13"/>
      <c r="T6" s="14" t="s">
        <v>18</v>
      </c>
      <c r="U6" s="15"/>
      <c r="V6" s="15"/>
      <c r="W6" s="15"/>
      <c r="X6" s="15"/>
      <c r="Y6" s="15"/>
      <c r="Z6" s="10" t="s">
        <v>19</v>
      </c>
      <c r="AA6" s="16" t="s">
        <v>20</v>
      </c>
      <c r="AB6" s="5"/>
      <c r="AC6" s="5"/>
    </row>
    <row r="7" spans="1:29" ht="15" thickBot="1">
      <c r="A7" s="6"/>
      <c r="B7" s="7"/>
      <c r="C7" s="7"/>
      <c r="D7" s="7"/>
      <c r="E7" s="7"/>
      <c r="F7" s="7"/>
      <c r="G7" s="17" t="s">
        <v>21</v>
      </c>
      <c r="H7" s="17" t="s">
        <v>22</v>
      </c>
      <c r="I7" s="17" t="s">
        <v>23</v>
      </c>
      <c r="J7" s="10"/>
      <c r="K7" s="10"/>
      <c r="L7" s="18" t="s">
        <v>24</v>
      </c>
      <c r="M7" s="18" t="s">
        <v>25</v>
      </c>
      <c r="N7" s="18" t="s">
        <v>26</v>
      </c>
      <c r="O7" s="10"/>
      <c r="P7" s="10"/>
      <c r="Q7" s="19" t="s">
        <v>27</v>
      </c>
      <c r="R7" s="19" t="s">
        <v>28</v>
      </c>
      <c r="S7" s="20" t="s">
        <v>29</v>
      </c>
      <c r="T7" s="21" t="s">
        <v>24</v>
      </c>
      <c r="U7" s="22" t="s">
        <v>30</v>
      </c>
      <c r="V7" s="18" t="s">
        <v>25</v>
      </c>
      <c r="W7" s="18" t="s">
        <v>30</v>
      </c>
      <c r="X7" s="18" t="s">
        <v>26</v>
      </c>
      <c r="Y7" s="18" t="s">
        <v>30</v>
      </c>
      <c r="Z7" s="10"/>
      <c r="AA7" s="16"/>
      <c r="AB7" s="5"/>
      <c r="AC7" s="5"/>
    </row>
    <row r="8" spans="1:30" ht="15" customHeight="1">
      <c r="A8" s="23">
        <v>1</v>
      </c>
      <c r="B8" s="24" t="s">
        <v>31</v>
      </c>
      <c r="C8" s="25" t="s">
        <v>32</v>
      </c>
      <c r="D8" s="26" t="s">
        <v>33</v>
      </c>
      <c r="E8" s="27" t="s">
        <v>34</v>
      </c>
      <c r="F8" s="28" t="s">
        <v>35</v>
      </c>
      <c r="G8" s="29">
        <v>990</v>
      </c>
      <c r="H8" s="30">
        <v>0.577</v>
      </c>
      <c r="I8" s="31">
        <v>13</v>
      </c>
      <c r="J8" s="32">
        <f>G8*SQRT(H8)/(456*POWER(I8,1/3))</f>
        <v>0.7013645447750577</v>
      </c>
      <c r="K8" s="32">
        <f>IF(J8&gt;1,J8/J8^(2*LOG10(J8)),J8*J8^(2*LOG10(J8)))</f>
        <v>0.7823668283746628</v>
      </c>
      <c r="L8" s="33">
        <v>0</v>
      </c>
      <c r="M8" s="33">
        <v>0</v>
      </c>
      <c r="N8" s="33">
        <v>0</v>
      </c>
      <c r="O8" s="34">
        <v>68</v>
      </c>
      <c r="P8" s="32">
        <f>K8-(O8/200)</f>
        <v>0.44236682837466273</v>
      </c>
      <c r="Q8" s="35">
        <v>2308</v>
      </c>
      <c r="R8" s="36">
        <v>1622</v>
      </c>
      <c r="S8" s="37">
        <v>1515</v>
      </c>
      <c r="T8" s="38">
        <f>P8*Q8</f>
        <v>1020.9826398887216</v>
      </c>
      <c r="U8" s="39">
        <v>4</v>
      </c>
      <c r="V8" s="40">
        <f>P8*R8</f>
        <v>717.518995623703</v>
      </c>
      <c r="W8" s="41">
        <v>1</v>
      </c>
      <c r="X8" s="42">
        <f>P8*S8</f>
        <v>670.185744987614</v>
      </c>
      <c r="Y8" s="41">
        <v>1</v>
      </c>
      <c r="Z8" s="43">
        <f>U8+W8+Y8-(MAX(U8,W8,Y8))</f>
        <v>2</v>
      </c>
      <c r="AA8" s="44">
        <f>Z8</f>
        <v>2</v>
      </c>
      <c r="AB8" s="5"/>
      <c r="AC8" s="5"/>
      <c r="AD8" s="45"/>
    </row>
    <row r="9" spans="1:30" ht="15" customHeight="1">
      <c r="A9" s="46">
        <v>2</v>
      </c>
      <c r="B9" s="47" t="s">
        <v>36</v>
      </c>
      <c r="C9" s="48" t="s">
        <v>37</v>
      </c>
      <c r="D9" s="49" t="s">
        <v>38</v>
      </c>
      <c r="E9" s="50" t="s">
        <v>39</v>
      </c>
      <c r="F9" s="51" t="s">
        <v>40</v>
      </c>
      <c r="G9" s="52">
        <v>950</v>
      </c>
      <c r="H9" s="53">
        <v>0.39</v>
      </c>
      <c r="I9" s="54">
        <v>3.36</v>
      </c>
      <c r="J9" s="55">
        <f>G9*SQRT(H9)/(456*POWER(I9,1/3))</f>
        <v>0.8686496326782525</v>
      </c>
      <c r="K9" s="55">
        <f>IF(J9&gt;1,J9/J9^(2*LOG10(J9)),J9*J9^(2*LOG10(J9)))</f>
        <v>0.8837401705585127</v>
      </c>
      <c r="L9" s="56">
        <v>0</v>
      </c>
      <c r="M9" s="56">
        <v>0</v>
      </c>
      <c r="N9" s="56">
        <v>0</v>
      </c>
      <c r="O9" s="57">
        <v>79.33</v>
      </c>
      <c r="P9" s="55">
        <f>K9-(O9/200)</f>
        <v>0.4870901705585127</v>
      </c>
      <c r="Q9" s="58">
        <v>1431</v>
      </c>
      <c r="R9" s="59">
        <v>1624</v>
      </c>
      <c r="S9" s="60">
        <v>1496</v>
      </c>
      <c r="T9" s="61">
        <f>P9*Q9</f>
        <v>697.0260340692317</v>
      </c>
      <c r="U9" s="62">
        <v>1</v>
      </c>
      <c r="V9" s="63">
        <f>P9*R9</f>
        <v>791.0344369870247</v>
      </c>
      <c r="W9" s="64">
        <v>3</v>
      </c>
      <c r="X9" s="65">
        <f>P9*S9</f>
        <v>728.686895155535</v>
      </c>
      <c r="Y9" s="66">
        <v>2</v>
      </c>
      <c r="Z9" s="67">
        <f>U9+W9+Y9-(MAX(U9,W9,Y9))</f>
        <v>3</v>
      </c>
      <c r="AA9" s="68">
        <f>Z9</f>
        <v>3</v>
      </c>
      <c r="AB9" s="5"/>
      <c r="AC9" s="5"/>
      <c r="AD9" s="45"/>
    </row>
    <row r="10" spans="1:30" ht="15" customHeight="1">
      <c r="A10" s="46">
        <v>3</v>
      </c>
      <c r="B10" s="47" t="s">
        <v>41</v>
      </c>
      <c r="C10" s="48" t="s">
        <v>42</v>
      </c>
      <c r="D10" s="49" t="s">
        <v>43</v>
      </c>
      <c r="E10" s="50" t="s">
        <v>44</v>
      </c>
      <c r="F10" s="51"/>
      <c r="G10" s="52">
        <v>865</v>
      </c>
      <c r="H10" s="53">
        <v>0.3</v>
      </c>
      <c r="I10" s="54">
        <v>4.25</v>
      </c>
      <c r="J10" s="55">
        <f>G10*SQRT(H10)/(456*POWER(I10,1/3))</f>
        <v>0.6414294789930635</v>
      </c>
      <c r="K10" s="55">
        <f>IF(J10&gt;1,J10/J10^(2*LOG10(J10)),J10*J10^(2*LOG10(J10)))</f>
        <v>0.7612582234006882</v>
      </c>
      <c r="L10" s="56">
        <v>0</v>
      </c>
      <c r="M10" s="56">
        <v>0</v>
      </c>
      <c r="N10" s="56">
        <v>0</v>
      </c>
      <c r="O10" s="57">
        <v>80</v>
      </c>
      <c r="P10" s="55">
        <f>K10-(O10/200)</f>
        <v>0.36125822340068814</v>
      </c>
      <c r="Q10" s="58">
        <v>2037</v>
      </c>
      <c r="R10" s="59">
        <v>2162</v>
      </c>
      <c r="S10" s="60">
        <v>2095</v>
      </c>
      <c r="T10" s="61">
        <f>P10*Q10</f>
        <v>735.8830010672017</v>
      </c>
      <c r="U10" s="62">
        <v>2</v>
      </c>
      <c r="V10" s="63">
        <f>P10*R10</f>
        <v>781.0402789922878</v>
      </c>
      <c r="W10" s="66">
        <v>2</v>
      </c>
      <c r="X10" s="65">
        <f>P10*S10</f>
        <v>756.8359780244416</v>
      </c>
      <c r="Y10" s="64">
        <v>3</v>
      </c>
      <c r="Z10" s="67">
        <f>U10+W10+Y10-(MAX(U10,W10,Y10))</f>
        <v>4</v>
      </c>
      <c r="AA10" s="68">
        <f>Z10</f>
        <v>4</v>
      </c>
      <c r="AB10" s="5"/>
      <c r="AC10" s="5"/>
      <c r="AD10" s="45"/>
    </row>
    <row r="11" spans="1:30" ht="15" customHeight="1">
      <c r="A11" s="46">
        <v>4</v>
      </c>
      <c r="B11" s="47" t="s">
        <v>45</v>
      </c>
      <c r="C11" s="48" t="s">
        <v>46</v>
      </c>
      <c r="D11" s="49" t="s">
        <v>47</v>
      </c>
      <c r="E11" s="50" t="s">
        <v>48</v>
      </c>
      <c r="F11" s="51" t="s">
        <v>49</v>
      </c>
      <c r="G11" s="52">
        <v>620</v>
      </c>
      <c r="H11" s="53">
        <v>0.237</v>
      </c>
      <c r="I11" s="54">
        <v>3.73</v>
      </c>
      <c r="J11" s="55">
        <f>G11*SQRT(H11)/(456*POWER(I11,1/3))</f>
        <v>0.42680687776835163</v>
      </c>
      <c r="K11" s="55">
        <f>IF(J11&gt;1,J11/J11^(2*LOG10(J11)),J11*J11^(2*LOG10(J11)))</f>
        <v>0.8011042406209008</v>
      </c>
      <c r="L11" s="56">
        <v>0</v>
      </c>
      <c r="M11" s="56">
        <v>0</v>
      </c>
      <c r="N11" s="56">
        <v>0</v>
      </c>
      <c r="O11" s="57">
        <v>85</v>
      </c>
      <c r="P11" s="55">
        <f>K11-(O11/200)</f>
        <v>0.3761042406209008</v>
      </c>
      <c r="Q11" s="58">
        <v>2104</v>
      </c>
      <c r="R11" s="59">
        <v>2281</v>
      </c>
      <c r="S11" s="60">
        <v>2151</v>
      </c>
      <c r="T11" s="61">
        <f>P11*Q11</f>
        <v>791.3233222663753</v>
      </c>
      <c r="U11" s="62">
        <v>3</v>
      </c>
      <c r="V11" s="63">
        <f>P11*R11</f>
        <v>857.8937728562747</v>
      </c>
      <c r="W11" s="66">
        <v>4</v>
      </c>
      <c r="X11" s="65">
        <f>P11*S11</f>
        <v>809.0002215755576</v>
      </c>
      <c r="Y11" s="64">
        <v>5</v>
      </c>
      <c r="Z11" s="67">
        <f>U11+W11+Y11-(MAX(U11,W11,Y11))</f>
        <v>7</v>
      </c>
      <c r="AA11" s="68">
        <f>Z11</f>
        <v>7</v>
      </c>
      <c r="AB11" s="5"/>
      <c r="AC11" s="5"/>
      <c r="AD11" s="45"/>
    </row>
    <row r="12" spans="1:30" ht="15" customHeight="1" thickBot="1">
      <c r="A12" s="69">
        <v>5</v>
      </c>
      <c r="B12" s="70" t="s">
        <v>50</v>
      </c>
      <c r="C12" s="71" t="s">
        <v>51</v>
      </c>
      <c r="D12" s="72" t="s">
        <v>52</v>
      </c>
      <c r="E12" s="73" t="s">
        <v>53</v>
      </c>
      <c r="F12" s="74" t="s">
        <v>54</v>
      </c>
      <c r="G12" s="75">
        <v>1050</v>
      </c>
      <c r="H12" s="76">
        <v>0.45</v>
      </c>
      <c r="I12" s="77">
        <v>8.5</v>
      </c>
      <c r="J12" s="78">
        <f>G12*SQRT(H12)/(456*POWER(I12,1/3))</f>
        <v>0.7568754256446607</v>
      </c>
      <c r="K12" s="78">
        <f>IF(J12&gt;1,J12/J12^(2*LOG10(J12)),J12*J12^(2*LOG10(J12)))</f>
        <v>0.8096449176191499</v>
      </c>
      <c r="L12" s="79">
        <v>0</v>
      </c>
      <c r="M12" s="79">
        <v>0</v>
      </c>
      <c r="N12" s="79">
        <v>0</v>
      </c>
      <c r="O12" s="80">
        <v>83.67</v>
      </c>
      <c r="P12" s="78">
        <f>K12-(O12/200)</f>
        <v>0.3912949176191499</v>
      </c>
      <c r="Q12" s="81">
        <v>3135</v>
      </c>
      <c r="R12" s="82">
        <v>2215</v>
      </c>
      <c r="S12" s="83">
        <v>2038</v>
      </c>
      <c r="T12" s="84">
        <f>P12*Q12</f>
        <v>1226.709566736035</v>
      </c>
      <c r="U12" s="85">
        <v>5</v>
      </c>
      <c r="V12" s="86">
        <f>P12*R12</f>
        <v>866.718242526417</v>
      </c>
      <c r="W12" s="87">
        <v>5</v>
      </c>
      <c r="X12" s="88">
        <f>P12*S12</f>
        <v>797.4590421078275</v>
      </c>
      <c r="Y12" s="87">
        <v>4</v>
      </c>
      <c r="Z12" s="89">
        <f>U12+W12+Y12-(MAX(U12,W12,Y12))</f>
        <v>9</v>
      </c>
      <c r="AA12" s="90">
        <f>Z12</f>
        <v>9</v>
      </c>
      <c r="AB12" s="5"/>
      <c r="AC12" s="5"/>
      <c r="AD12" s="45"/>
    </row>
    <row r="14" spans="1:24" ht="20.25">
      <c r="A14" s="2" t="s">
        <v>55</v>
      </c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>
      <c r="A15" s="2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8:29" ht="13.5" thickBot="1">
      <c r="AB16" s="5"/>
      <c r="AC16" s="5"/>
    </row>
    <row r="17" spans="1:29" ht="12.75" customHeight="1" thickBot="1">
      <c r="A17" s="6" t="s">
        <v>3</v>
      </c>
      <c r="B17" s="7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8" t="s">
        <v>9</v>
      </c>
      <c r="H17" s="8" t="s">
        <v>10</v>
      </c>
      <c r="I17" s="9" t="s">
        <v>11</v>
      </c>
      <c r="J17" s="10" t="s">
        <v>12</v>
      </c>
      <c r="K17" s="10" t="s">
        <v>13</v>
      </c>
      <c r="L17" s="11" t="s">
        <v>14</v>
      </c>
      <c r="M17" s="11"/>
      <c r="N17" s="11"/>
      <c r="O17" s="10" t="s">
        <v>15</v>
      </c>
      <c r="P17" s="10" t="s">
        <v>16</v>
      </c>
      <c r="Q17" s="12" t="s">
        <v>17</v>
      </c>
      <c r="R17" s="12"/>
      <c r="S17" s="13"/>
      <c r="T17" s="14" t="s">
        <v>18</v>
      </c>
      <c r="U17" s="15"/>
      <c r="V17" s="15"/>
      <c r="W17" s="15"/>
      <c r="X17" s="15"/>
      <c r="Y17" s="15"/>
      <c r="Z17" s="10" t="s">
        <v>19</v>
      </c>
      <c r="AA17" s="16" t="s">
        <v>20</v>
      </c>
      <c r="AB17" s="5"/>
      <c r="AC17" s="5"/>
    </row>
    <row r="18" spans="1:29" ht="15" thickBot="1">
      <c r="A18" s="6"/>
      <c r="B18" s="7"/>
      <c r="C18" s="7"/>
      <c r="D18" s="7"/>
      <c r="E18" s="7"/>
      <c r="F18" s="7"/>
      <c r="G18" s="17" t="s">
        <v>21</v>
      </c>
      <c r="H18" s="17" t="s">
        <v>22</v>
      </c>
      <c r="I18" s="17" t="s">
        <v>23</v>
      </c>
      <c r="J18" s="10"/>
      <c r="K18" s="10"/>
      <c r="L18" s="18" t="s">
        <v>24</v>
      </c>
      <c r="M18" s="18" t="s">
        <v>25</v>
      </c>
      <c r="N18" s="18" t="s">
        <v>26</v>
      </c>
      <c r="O18" s="10"/>
      <c r="P18" s="10"/>
      <c r="Q18" s="19" t="s">
        <v>27</v>
      </c>
      <c r="R18" s="19" t="s">
        <v>28</v>
      </c>
      <c r="S18" s="20" t="s">
        <v>29</v>
      </c>
      <c r="T18" s="21" t="s">
        <v>24</v>
      </c>
      <c r="U18" s="91" t="s">
        <v>30</v>
      </c>
      <c r="V18" s="18" t="s">
        <v>25</v>
      </c>
      <c r="W18" s="18" t="s">
        <v>30</v>
      </c>
      <c r="X18" s="18" t="s">
        <v>26</v>
      </c>
      <c r="Y18" s="18" t="s">
        <v>30</v>
      </c>
      <c r="Z18" s="10"/>
      <c r="AA18" s="16"/>
      <c r="AB18" s="5"/>
      <c r="AC18" s="5"/>
    </row>
    <row r="19" spans="1:30" ht="15" customHeight="1">
      <c r="A19" s="23">
        <v>1</v>
      </c>
      <c r="B19" s="47" t="s">
        <v>56</v>
      </c>
      <c r="C19" s="48" t="s">
        <v>57</v>
      </c>
      <c r="D19" s="49" t="s">
        <v>47</v>
      </c>
      <c r="E19" s="50" t="s">
        <v>58</v>
      </c>
      <c r="F19" s="51" t="s">
        <v>49</v>
      </c>
      <c r="G19" s="92">
        <v>1100</v>
      </c>
      <c r="H19" s="93">
        <v>0.855</v>
      </c>
      <c r="I19" s="94">
        <v>16.63</v>
      </c>
      <c r="J19" s="55">
        <f>G19*SQRT(H19)/(456*POWER(I19,1/3))</f>
        <v>0.8738699729009216</v>
      </c>
      <c r="K19" s="55">
        <f>IF(J19&gt;1,J19/J19^(2*LOG10(J19)),J19*J19^(2*LOG10(J19)))</f>
        <v>0.887776750451943</v>
      </c>
      <c r="L19" s="56">
        <v>0</v>
      </c>
      <c r="M19" s="56">
        <v>0</v>
      </c>
      <c r="N19" s="56">
        <v>0</v>
      </c>
      <c r="O19" s="57">
        <v>89.33</v>
      </c>
      <c r="P19" s="55">
        <f>K19-(O19/200)</f>
        <v>0.44112675045194305</v>
      </c>
      <c r="Q19" s="58">
        <v>1234</v>
      </c>
      <c r="R19" s="58">
        <v>1620</v>
      </c>
      <c r="S19" s="95">
        <v>1183</v>
      </c>
      <c r="T19" s="96">
        <f>P19*Q19</f>
        <v>544.3504100576977</v>
      </c>
      <c r="U19" s="41">
        <v>1</v>
      </c>
      <c r="V19" s="42">
        <f>P19*R19</f>
        <v>714.6253357321477</v>
      </c>
      <c r="W19" s="97">
        <v>3</v>
      </c>
      <c r="X19" s="42">
        <f>P19*S19</f>
        <v>521.8529457846487</v>
      </c>
      <c r="Y19" s="41">
        <v>1</v>
      </c>
      <c r="Z19" s="67">
        <f>U19+W19+Y19-(MAX(U19,W19,Y19))</f>
        <v>2</v>
      </c>
      <c r="AA19" s="68">
        <f>Z19</f>
        <v>2</v>
      </c>
      <c r="AB19" s="5"/>
      <c r="AC19" s="5"/>
      <c r="AD19" s="45"/>
    </row>
    <row r="20" spans="1:30" ht="15" customHeight="1">
      <c r="A20" s="46">
        <v>2</v>
      </c>
      <c r="B20" s="47" t="s">
        <v>59</v>
      </c>
      <c r="C20" s="48" t="s">
        <v>60</v>
      </c>
      <c r="D20" s="49" t="s">
        <v>61</v>
      </c>
      <c r="E20" s="50" t="s">
        <v>62</v>
      </c>
      <c r="F20" s="51" t="s">
        <v>35</v>
      </c>
      <c r="G20" s="92">
        <v>860</v>
      </c>
      <c r="H20" s="93">
        <v>0.762</v>
      </c>
      <c r="I20" s="94">
        <v>14</v>
      </c>
      <c r="J20" s="55">
        <f>G20*SQRT(H20)/(456*POWER(I20,1/3))</f>
        <v>0.6830750391564141</v>
      </c>
      <c r="K20" s="55">
        <f>IF(J20&gt;1,J20/J20^(2*LOG10(J20)),J20*J20^(2*LOG10(J20)))</f>
        <v>0.7749431192411101</v>
      </c>
      <c r="L20" s="56">
        <v>0</v>
      </c>
      <c r="M20" s="56">
        <v>0</v>
      </c>
      <c r="N20" s="56">
        <v>0</v>
      </c>
      <c r="O20" s="57">
        <v>93.67</v>
      </c>
      <c r="P20" s="55">
        <f>K20-(O20/200)</f>
        <v>0.30659311924111016</v>
      </c>
      <c r="Q20" s="58">
        <v>1842</v>
      </c>
      <c r="R20" s="58">
        <v>1998</v>
      </c>
      <c r="S20" s="95">
        <v>2004</v>
      </c>
      <c r="T20" s="96">
        <f>P20*Q20</f>
        <v>564.7445256421249</v>
      </c>
      <c r="U20" s="66">
        <v>2</v>
      </c>
      <c r="V20" s="65">
        <f>P20*R20</f>
        <v>612.5730522437381</v>
      </c>
      <c r="W20" s="66">
        <v>1</v>
      </c>
      <c r="X20" s="65">
        <f>P20*S20</f>
        <v>614.4126109591848</v>
      </c>
      <c r="Y20" s="98">
        <v>3</v>
      </c>
      <c r="Z20" s="67">
        <f>U20+W20+Y20-(MAX(U20,W20,Y20))</f>
        <v>3</v>
      </c>
      <c r="AA20" s="68">
        <f>Z20</f>
        <v>3</v>
      </c>
      <c r="AB20" s="5"/>
      <c r="AC20" s="5"/>
      <c r="AD20" s="45"/>
    </row>
    <row r="21" spans="1:30" ht="15" customHeight="1">
      <c r="A21" s="46">
        <v>3</v>
      </c>
      <c r="B21" s="47" t="s">
        <v>63</v>
      </c>
      <c r="C21" s="48" t="s">
        <v>64</v>
      </c>
      <c r="D21" s="49" t="s">
        <v>47</v>
      </c>
      <c r="E21" s="99" t="s">
        <v>65</v>
      </c>
      <c r="F21" s="51" t="s">
        <v>35</v>
      </c>
      <c r="G21" s="92">
        <v>890</v>
      </c>
      <c r="H21" s="93">
        <v>1</v>
      </c>
      <c r="I21" s="94">
        <v>13</v>
      </c>
      <c r="J21" s="55">
        <f>G21*SQRT(H21)/(456*POWER(I21,1/3))</f>
        <v>0.8300623455084677</v>
      </c>
      <c r="K21" s="55">
        <f>IF(J21&gt;1,J21/J21^(2*LOG10(J21)),J21*J21^(2*LOG10(J21)))</f>
        <v>0.8554544043742547</v>
      </c>
      <c r="L21" s="56">
        <v>0</v>
      </c>
      <c r="M21" s="56">
        <v>0</v>
      </c>
      <c r="N21" s="56">
        <v>0</v>
      </c>
      <c r="O21" s="57">
        <v>86.67</v>
      </c>
      <c r="P21" s="55">
        <f>K21-(O21/200)</f>
        <v>0.42210440437425467</v>
      </c>
      <c r="Q21" s="58">
        <v>1435</v>
      </c>
      <c r="R21" s="58">
        <v>1677</v>
      </c>
      <c r="S21" s="95">
        <v>1400</v>
      </c>
      <c r="T21" s="96">
        <f>P21*Q21</f>
        <v>605.7198202770554</v>
      </c>
      <c r="U21" s="98">
        <v>4</v>
      </c>
      <c r="V21" s="65">
        <f>P21*R21</f>
        <v>707.8690861356251</v>
      </c>
      <c r="W21" s="66">
        <v>2</v>
      </c>
      <c r="X21" s="65">
        <f>P21*S21</f>
        <v>590.9461661239566</v>
      </c>
      <c r="Y21" s="66">
        <v>2</v>
      </c>
      <c r="Z21" s="67">
        <f>U21+W21+Y21-(MAX(U21,W21,Y21))</f>
        <v>4</v>
      </c>
      <c r="AA21" s="68">
        <f>Z21</f>
        <v>4</v>
      </c>
      <c r="AB21" s="5"/>
      <c r="AC21" s="5"/>
      <c r="AD21" s="45"/>
    </row>
    <row r="22" spans="1:30" ht="15" customHeight="1">
      <c r="A22" s="46">
        <v>4</v>
      </c>
      <c r="B22" s="47" t="s">
        <v>66</v>
      </c>
      <c r="C22" s="48" t="s">
        <v>67</v>
      </c>
      <c r="D22" s="100" t="s">
        <v>68</v>
      </c>
      <c r="E22" s="50" t="s">
        <v>69</v>
      </c>
      <c r="F22" s="51" t="s">
        <v>70</v>
      </c>
      <c r="G22" s="92">
        <v>970</v>
      </c>
      <c r="H22" s="93">
        <v>0.446</v>
      </c>
      <c r="I22" s="94">
        <v>6.07</v>
      </c>
      <c r="J22" s="55">
        <f>G22*SQRT(H22)/(456*POWER(I22,1/3))</f>
        <v>0.778773964343038</v>
      </c>
      <c r="K22" s="55">
        <f>IF(J22&gt;1,J22/J22^(2*LOG10(J22)),J22*J22^(2*LOG10(J22)))</f>
        <v>0.8222320128617236</v>
      </c>
      <c r="L22" s="56">
        <v>0</v>
      </c>
      <c r="M22" s="56">
        <v>0</v>
      </c>
      <c r="N22" s="56">
        <v>0</v>
      </c>
      <c r="O22" s="57">
        <v>90.33</v>
      </c>
      <c r="P22" s="55">
        <f>K22-(O22/200)</f>
        <v>0.37058201286172365</v>
      </c>
      <c r="Q22" s="58">
        <v>1946</v>
      </c>
      <c r="R22" s="58">
        <v>2156</v>
      </c>
      <c r="S22" s="95">
        <v>2008</v>
      </c>
      <c r="T22" s="96">
        <f>P22*Q22</f>
        <v>721.1525970289142</v>
      </c>
      <c r="U22" s="98">
        <v>5</v>
      </c>
      <c r="V22" s="65">
        <f>P22*R22</f>
        <v>798.9748197298762</v>
      </c>
      <c r="W22" s="66">
        <v>4</v>
      </c>
      <c r="X22" s="65">
        <f>P22*S22</f>
        <v>744.1286818263411</v>
      </c>
      <c r="Y22" s="66">
        <v>4</v>
      </c>
      <c r="Z22" s="67">
        <f>U22+W22+Y22-(MAX(U22,W22,Y22))</f>
        <v>8</v>
      </c>
      <c r="AA22" s="68">
        <f>Z22</f>
        <v>8</v>
      </c>
      <c r="AB22" s="5"/>
      <c r="AC22" s="5"/>
      <c r="AD22" s="45"/>
    </row>
    <row r="23" spans="1:30" ht="15" customHeight="1">
      <c r="A23" s="46">
        <v>5</v>
      </c>
      <c r="B23" s="47" t="s">
        <v>71</v>
      </c>
      <c r="C23" s="101" t="s">
        <v>72</v>
      </c>
      <c r="D23" s="102" t="s">
        <v>73</v>
      </c>
      <c r="E23" s="103" t="s">
        <v>74</v>
      </c>
      <c r="F23" s="104" t="s">
        <v>75</v>
      </c>
      <c r="G23" s="92">
        <v>656</v>
      </c>
      <c r="H23" s="93">
        <v>0.5279</v>
      </c>
      <c r="I23" s="94">
        <v>4.6</v>
      </c>
      <c r="J23" s="55">
        <f>G23*SQRT(H23)/(456*POWER(I23,1/3))</f>
        <v>0.6284859169226751</v>
      </c>
      <c r="K23" s="55">
        <f>IF(J23&gt;1,J23/J23^(2*LOG10(J23)),J23*J23^(2*LOG10(J23)))</f>
        <v>0.7579925207545621</v>
      </c>
      <c r="L23" s="56">
        <v>0</v>
      </c>
      <c r="M23" s="56">
        <v>0</v>
      </c>
      <c r="N23" s="56">
        <v>0</v>
      </c>
      <c r="O23" s="57">
        <v>84.67</v>
      </c>
      <c r="P23" s="55">
        <f>K23-(O23/200)</f>
        <v>0.33464252075456213</v>
      </c>
      <c r="Q23" s="58">
        <v>1788</v>
      </c>
      <c r="R23" s="58">
        <v>5470</v>
      </c>
      <c r="S23" s="95">
        <v>6060</v>
      </c>
      <c r="T23" s="96">
        <f>P23*Q23</f>
        <v>598.3408271091571</v>
      </c>
      <c r="U23" s="66">
        <v>3</v>
      </c>
      <c r="V23" s="65">
        <f>P23*R23</f>
        <v>1830.4945885274549</v>
      </c>
      <c r="W23" s="66">
        <v>6</v>
      </c>
      <c r="X23" s="65">
        <f>P23*S23</f>
        <v>2027.9336757726464</v>
      </c>
      <c r="Y23" s="98">
        <v>7</v>
      </c>
      <c r="Z23" s="67">
        <f>U23+W23+Y23-(MAX(U23,W23,Y23))</f>
        <v>9</v>
      </c>
      <c r="AA23" s="68">
        <f>Z23</f>
        <v>9</v>
      </c>
      <c r="AB23" s="5"/>
      <c r="AC23" s="5"/>
      <c r="AD23" s="45"/>
    </row>
    <row r="24" spans="1:30" ht="15" customHeight="1">
      <c r="A24" s="46">
        <v>6</v>
      </c>
      <c r="B24" s="105" t="s">
        <v>76</v>
      </c>
      <c r="C24" s="106" t="s">
        <v>77</v>
      </c>
      <c r="D24" s="107" t="s">
        <v>68</v>
      </c>
      <c r="E24" s="108" t="s">
        <v>65</v>
      </c>
      <c r="F24" s="109" t="s">
        <v>35</v>
      </c>
      <c r="G24" s="110">
        <v>890</v>
      </c>
      <c r="H24" s="111">
        <v>0.98</v>
      </c>
      <c r="I24" s="112">
        <v>13.2</v>
      </c>
      <c r="J24" s="55">
        <f>G24*SQRT(H24)/(456*POWER(I24,1/3))</f>
        <v>0.8175485603151806</v>
      </c>
      <c r="K24" s="55">
        <f>IF(J24&gt;1,J24/J24^(2*LOG10(J24)),J24*J24^(2*LOG10(J24)))</f>
        <v>0.846878901129021</v>
      </c>
      <c r="L24" s="56">
        <v>0</v>
      </c>
      <c r="M24" s="56">
        <v>0</v>
      </c>
      <c r="N24" s="56">
        <v>0</v>
      </c>
      <c r="O24" s="113">
        <v>88</v>
      </c>
      <c r="P24" s="55">
        <f>K24-(O24/200)</f>
        <v>0.406878901129021</v>
      </c>
      <c r="Q24" s="114">
        <v>1957</v>
      </c>
      <c r="R24" s="114">
        <v>2704</v>
      </c>
      <c r="S24" s="115">
        <v>2141</v>
      </c>
      <c r="T24" s="96">
        <f>P24*Q24</f>
        <v>796.2620095094941</v>
      </c>
      <c r="U24" s="98">
        <v>6</v>
      </c>
      <c r="V24" s="65">
        <f>P24*R24</f>
        <v>1100.2005486528726</v>
      </c>
      <c r="W24" s="66">
        <v>5</v>
      </c>
      <c r="X24" s="65">
        <f>P24*S24</f>
        <v>871.127727317234</v>
      </c>
      <c r="Y24" s="66">
        <v>5</v>
      </c>
      <c r="Z24" s="67">
        <f>U24+W24+Y24-(MAX(U24,W24,Y24))</f>
        <v>10</v>
      </c>
      <c r="AA24" s="68">
        <f>Z24</f>
        <v>10</v>
      </c>
      <c r="AB24" s="5"/>
      <c r="AC24" s="5"/>
      <c r="AD24" s="45"/>
    </row>
    <row r="25" spans="1:30" ht="15" customHeight="1" thickBot="1">
      <c r="A25" s="69">
        <v>7</v>
      </c>
      <c r="B25" s="116" t="s">
        <v>78</v>
      </c>
      <c r="C25" s="117" t="s">
        <v>79</v>
      </c>
      <c r="D25" s="118" t="s">
        <v>80</v>
      </c>
      <c r="E25" s="119" t="s">
        <v>81</v>
      </c>
      <c r="F25" s="120" t="s">
        <v>82</v>
      </c>
      <c r="G25" s="121">
        <v>990</v>
      </c>
      <c r="H25" s="122">
        <v>1.146</v>
      </c>
      <c r="I25" s="123">
        <v>13.5</v>
      </c>
      <c r="J25" s="78">
        <f>G25*SQRT(H25)/(456*POWER(I25,1/3))</f>
        <v>0.9760784802388843</v>
      </c>
      <c r="K25" s="78">
        <f>IF(J25&gt;1,J25/J25^(2*LOG10(J25)),J25*J25^(2*LOG10(J25)))</f>
        <v>0.976575623092412</v>
      </c>
      <c r="L25" s="79">
        <v>0</v>
      </c>
      <c r="M25" s="79">
        <v>0</v>
      </c>
      <c r="N25" s="79">
        <v>0</v>
      </c>
      <c r="O25" s="80">
        <v>91</v>
      </c>
      <c r="P25" s="78">
        <f>K25-(O25/200)</f>
        <v>0.521575623092412</v>
      </c>
      <c r="Q25" s="81">
        <v>2653</v>
      </c>
      <c r="R25" s="81">
        <v>3647</v>
      </c>
      <c r="S25" s="124">
        <v>3030</v>
      </c>
      <c r="T25" s="125">
        <f>P25*Q25</f>
        <v>1383.740128064169</v>
      </c>
      <c r="U25" s="87">
        <v>7</v>
      </c>
      <c r="V25" s="88">
        <f>P25*R25</f>
        <v>1902.1862974180267</v>
      </c>
      <c r="W25" s="126">
        <v>7</v>
      </c>
      <c r="X25" s="88">
        <f>P25*S25</f>
        <v>1580.3741379700084</v>
      </c>
      <c r="Y25" s="87">
        <v>6</v>
      </c>
      <c r="Z25" s="89">
        <f>U25+W25+Y25-(MAX(U25,W25,Y25))</f>
        <v>13</v>
      </c>
      <c r="AA25" s="90">
        <f>Z25</f>
        <v>13</v>
      </c>
      <c r="AB25" s="5"/>
      <c r="AC25" s="5"/>
      <c r="AD25" s="45"/>
    </row>
  </sheetData>
  <mergeCells count="34">
    <mergeCell ref="Q17:S17"/>
    <mergeCell ref="T17:Y17"/>
    <mergeCell ref="Z17:Z18"/>
    <mergeCell ref="AA17:AA18"/>
    <mergeCell ref="K17:K18"/>
    <mergeCell ref="L17:N17"/>
    <mergeCell ref="O17:O18"/>
    <mergeCell ref="P17:P18"/>
    <mergeCell ref="A14:B15"/>
    <mergeCell ref="A17:A18"/>
    <mergeCell ref="B17:B18"/>
    <mergeCell ref="C17:C18"/>
    <mergeCell ref="D17:D18"/>
    <mergeCell ref="E17:E18"/>
    <mergeCell ref="F17:F18"/>
    <mergeCell ref="J17:J18"/>
    <mergeCell ref="Q6:S6"/>
    <mergeCell ref="T6:Y6"/>
    <mergeCell ref="Z6:Z7"/>
    <mergeCell ref="AA6:AA7"/>
    <mergeCell ref="K6:K7"/>
    <mergeCell ref="L6:N6"/>
    <mergeCell ref="O6:O7"/>
    <mergeCell ref="P6:P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workbookViewId="0" topLeftCell="A1">
      <selection activeCell="A1" sqref="A1:L1"/>
    </sheetView>
  </sheetViews>
  <sheetFormatPr defaultColWidth="9.00390625" defaultRowHeight="12.75"/>
  <cols>
    <col min="2" max="2" width="21.00390625" style="0" customWidth="1"/>
    <col min="4" max="4" width="18.125" style="0" customWidth="1"/>
    <col min="5" max="5" width="23.875" style="0" customWidth="1"/>
  </cols>
  <sheetData>
    <row r="1" spans="1:12" ht="1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20.25">
      <c r="A3" s="2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8:29" ht="13.5" thickBot="1">
      <c r="AB5" s="5"/>
      <c r="AC5" s="5"/>
    </row>
    <row r="6" spans="1:29" ht="12.7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9" t="s">
        <v>11</v>
      </c>
      <c r="J6" s="10" t="s">
        <v>12</v>
      </c>
      <c r="K6" s="10" t="s">
        <v>13</v>
      </c>
      <c r="L6" s="11" t="s">
        <v>14</v>
      </c>
      <c r="M6" s="11"/>
      <c r="N6" s="11"/>
      <c r="O6" s="10" t="s">
        <v>15</v>
      </c>
      <c r="P6" s="10" t="s">
        <v>16</v>
      </c>
      <c r="Q6" s="12" t="s">
        <v>17</v>
      </c>
      <c r="R6" s="12"/>
      <c r="S6" s="13"/>
      <c r="T6" s="14" t="s">
        <v>18</v>
      </c>
      <c r="U6" s="15"/>
      <c r="V6" s="15"/>
      <c r="W6" s="15"/>
      <c r="X6" s="15"/>
      <c r="Y6" s="15"/>
      <c r="Z6" s="10" t="s">
        <v>19</v>
      </c>
      <c r="AA6" s="16" t="s">
        <v>20</v>
      </c>
      <c r="AB6" s="5"/>
      <c r="AC6" s="5"/>
    </row>
    <row r="7" spans="1:29" ht="15" thickBot="1">
      <c r="A7" s="6"/>
      <c r="B7" s="7"/>
      <c r="C7" s="7"/>
      <c r="D7" s="7"/>
      <c r="E7" s="7"/>
      <c r="F7" s="7"/>
      <c r="G7" s="17" t="s">
        <v>21</v>
      </c>
      <c r="H7" s="17" t="s">
        <v>22</v>
      </c>
      <c r="I7" s="17" t="s">
        <v>23</v>
      </c>
      <c r="J7" s="10"/>
      <c r="K7" s="10"/>
      <c r="L7" s="18" t="s">
        <v>24</v>
      </c>
      <c r="M7" s="18" t="s">
        <v>25</v>
      </c>
      <c r="N7" s="18" t="s">
        <v>26</v>
      </c>
      <c r="O7" s="10"/>
      <c r="P7" s="10"/>
      <c r="Q7" s="19" t="s">
        <v>27</v>
      </c>
      <c r="R7" s="19" t="s">
        <v>28</v>
      </c>
      <c r="S7" s="20" t="s">
        <v>29</v>
      </c>
      <c r="T7" s="21" t="s">
        <v>24</v>
      </c>
      <c r="U7" s="22" t="s">
        <v>30</v>
      </c>
      <c r="V7" s="18" t="s">
        <v>25</v>
      </c>
      <c r="W7" s="18" t="s">
        <v>30</v>
      </c>
      <c r="X7" s="18" t="s">
        <v>26</v>
      </c>
      <c r="Y7" s="18" t="s">
        <v>30</v>
      </c>
      <c r="Z7" s="10"/>
      <c r="AA7" s="16"/>
      <c r="AB7" s="5"/>
      <c r="AC7" s="5"/>
    </row>
    <row r="8" spans="1:30" ht="15" customHeight="1">
      <c r="A8" s="23">
        <v>1</v>
      </c>
      <c r="B8" s="24" t="s">
        <v>36</v>
      </c>
      <c r="C8" s="127" t="s">
        <v>37</v>
      </c>
      <c r="D8" s="26" t="s">
        <v>38</v>
      </c>
      <c r="E8" s="26" t="s">
        <v>39</v>
      </c>
      <c r="F8" s="128" t="s">
        <v>40</v>
      </c>
      <c r="G8" s="29">
        <v>950</v>
      </c>
      <c r="H8" s="30">
        <v>0.39</v>
      </c>
      <c r="I8" s="31">
        <v>3.36</v>
      </c>
      <c r="J8" s="32">
        <f>G8*SQRT(H8)/(456*POWER(I8,1/3))</f>
        <v>0.8686496326782525</v>
      </c>
      <c r="K8" s="32">
        <f>IF(J8&gt;1,J8/J8^(2*LOG10(J8)),J8*J8^(2*LOG10(J8)))</f>
        <v>0.8837401705585127</v>
      </c>
      <c r="L8" s="33">
        <v>0</v>
      </c>
      <c r="M8" s="33">
        <v>0</v>
      </c>
      <c r="N8" s="33">
        <v>0</v>
      </c>
      <c r="O8" s="34">
        <v>79.33</v>
      </c>
      <c r="P8" s="32">
        <f>K8-(O8/200)</f>
        <v>0.4870901705585127</v>
      </c>
      <c r="Q8" s="35">
        <v>2280</v>
      </c>
      <c r="R8" s="36">
        <v>1911</v>
      </c>
      <c r="S8" s="37">
        <v>1760</v>
      </c>
      <c r="T8" s="38">
        <f>P8*Q8</f>
        <v>1110.565588873409</v>
      </c>
      <c r="U8" s="39">
        <v>3</v>
      </c>
      <c r="V8" s="129">
        <f>P8*R8</f>
        <v>930.8293159373178</v>
      </c>
      <c r="W8" s="130">
        <v>1</v>
      </c>
      <c r="X8" s="131">
        <f>P8*S8</f>
        <v>857.2787001829824</v>
      </c>
      <c r="Y8" s="130">
        <v>2</v>
      </c>
      <c r="Z8" s="43">
        <f>U8+W8+Y8-(MAX(U8,W8,Y8))</f>
        <v>3</v>
      </c>
      <c r="AA8" s="44">
        <f>Z8</f>
        <v>3</v>
      </c>
      <c r="AB8" s="5"/>
      <c r="AC8" s="5"/>
      <c r="AD8" s="45"/>
    </row>
    <row r="9" spans="1:30" ht="15" customHeight="1">
      <c r="A9" s="46">
        <v>2</v>
      </c>
      <c r="B9" s="47" t="s">
        <v>41</v>
      </c>
      <c r="C9" s="48" t="s">
        <v>42</v>
      </c>
      <c r="D9" s="49" t="s">
        <v>43</v>
      </c>
      <c r="E9" s="50" t="s">
        <v>44</v>
      </c>
      <c r="F9" s="51"/>
      <c r="G9" s="52">
        <v>865</v>
      </c>
      <c r="H9" s="53">
        <v>0.3</v>
      </c>
      <c r="I9" s="54">
        <v>4.25</v>
      </c>
      <c r="J9" s="55">
        <f>G9*SQRT(H9)/(456*POWER(I9,1/3))</f>
        <v>0.6414294789930635</v>
      </c>
      <c r="K9" s="55">
        <f>IF(J9&gt;1,J9/J9^(2*LOG10(J9)),J9*J9^(2*LOG10(J9)))</f>
        <v>0.7612582234006882</v>
      </c>
      <c r="L9" s="56">
        <v>0</v>
      </c>
      <c r="M9" s="56">
        <v>0</v>
      </c>
      <c r="N9" s="56">
        <v>0</v>
      </c>
      <c r="O9" s="57">
        <v>80</v>
      </c>
      <c r="P9" s="55">
        <f>K9-(O9/200)</f>
        <v>0.36125822340068814</v>
      </c>
      <c r="Q9" s="58">
        <v>3003</v>
      </c>
      <c r="R9" s="59">
        <v>3081</v>
      </c>
      <c r="S9" s="60">
        <v>2277</v>
      </c>
      <c r="T9" s="61">
        <f>P9*Q9</f>
        <v>1084.8584448722665</v>
      </c>
      <c r="U9" s="62">
        <v>2</v>
      </c>
      <c r="V9" s="132">
        <f>P9*R9</f>
        <v>1113.0365862975202</v>
      </c>
      <c r="W9" s="133">
        <v>4</v>
      </c>
      <c r="X9" s="134">
        <f>P9*S9</f>
        <v>822.5849746833669</v>
      </c>
      <c r="Y9" s="135">
        <v>1</v>
      </c>
      <c r="Z9" s="67">
        <f>U9+W9+Y9-(MAX(U9,W9,Y9))</f>
        <v>3</v>
      </c>
      <c r="AA9" s="68">
        <f>Z9</f>
        <v>3</v>
      </c>
      <c r="AB9" s="5"/>
      <c r="AC9" s="5"/>
      <c r="AD9" s="45"/>
    </row>
    <row r="10" spans="1:30" ht="15" customHeight="1">
      <c r="A10" s="46">
        <v>3</v>
      </c>
      <c r="B10" s="47" t="s">
        <v>31</v>
      </c>
      <c r="C10" s="101" t="s">
        <v>32</v>
      </c>
      <c r="D10" s="49" t="s">
        <v>33</v>
      </c>
      <c r="E10" s="103" t="s">
        <v>34</v>
      </c>
      <c r="F10" s="104" t="s">
        <v>35</v>
      </c>
      <c r="G10" s="52">
        <v>990</v>
      </c>
      <c r="H10" s="53">
        <v>0.577</v>
      </c>
      <c r="I10" s="54">
        <v>13</v>
      </c>
      <c r="J10" s="55">
        <f>G10*SQRT(H10)/(456*POWER(I10,1/3))</f>
        <v>0.7013645447750577</v>
      </c>
      <c r="K10" s="55">
        <f>IF(J10&gt;1,J10/J10^(2*LOG10(J10)),J10*J10^(2*LOG10(J10)))</f>
        <v>0.7823668283746628</v>
      </c>
      <c r="L10" s="56">
        <v>0</v>
      </c>
      <c r="M10" s="56">
        <v>0</v>
      </c>
      <c r="N10" s="56">
        <v>0</v>
      </c>
      <c r="O10" s="57">
        <v>68</v>
      </c>
      <c r="P10" s="55">
        <f>K10-(O10/200)</f>
        <v>0.44236682837466273</v>
      </c>
      <c r="Q10" s="58">
        <v>2194</v>
      </c>
      <c r="R10" s="59">
        <v>2309</v>
      </c>
      <c r="S10" s="60">
        <v>2011</v>
      </c>
      <c r="T10" s="61">
        <f>P10*Q10</f>
        <v>970.5528214540101</v>
      </c>
      <c r="U10" s="62">
        <v>1</v>
      </c>
      <c r="V10" s="132">
        <f>P10*R10</f>
        <v>1021.4250067170963</v>
      </c>
      <c r="W10" s="133">
        <v>3</v>
      </c>
      <c r="X10" s="134">
        <f>P10*S10</f>
        <v>889.5996918614468</v>
      </c>
      <c r="Y10" s="135">
        <v>3</v>
      </c>
      <c r="Z10" s="67">
        <f>U10+W10+Y10-(MAX(U10,W10,Y10))</f>
        <v>4</v>
      </c>
      <c r="AA10" s="68">
        <f>Z10</f>
        <v>4</v>
      </c>
      <c r="AB10" s="5"/>
      <c r="AC10" s="5"/>
      <c r="AD10" s="45"/>
    </row>
    <row r="11" spans="1:30" ht="15" customHeight="1">
      <c r="A11" s="46">
        <v>4</v>
      </c>
      <c r="B11" s="47" t="s">
        <v>50</v>
      </c>
      <c r="C11" s="48" t="s">
        <v>51</v>
      </c>
      <c r="D11" s="49" t="s">
        <v>52</v>
      </c>
      <c r="E11" s="50" t="s">
        <v>53</v>
      </c>
      <c r="F11" s="51" t="s">
        <v>54</v>
      </c>
      <c r="G11" s="52">
        <v>1050</v>
      </c>
      <c r="H11" s="53">
        <v>0.45</v>
      </c>
      <c r="I11" s="54">
        <v>8.5</v>
      </c>
      <c r="J11" s="55">
        <f>G11*SQRT(H11)/(456*POWER(I11,1/3))</f>
        <v>0.7568754256446607</v>
      </c>
      <c r="K11" s="55">
        <f>IF(J11&gt;1,J11/J11^(2*LOG10(J11)),J11*J11^(2*LOG10(J11)))</f>
        <v>0.8096449176191499</v>
      </c>
      <c r="L11" s="56">
        <v>0</v>
      </c>
      <c r="M11" s="56">
        <v>0</v>
      </c>
      <c r="N11" s="56">
        <v>0</v>
      </c>
      <c r="O11" s="57">
        <v>83.67</v>
      </c>
      <c r="P11" s="55">
        <f>K11-(O11/200)</f>
        <v>0.3912949176191499</v>
      </c>
      <c r="Q11" s="58">
        <v>3187</v>
      </c>
      <c r="R11" s="59">
        <v>2520</v>
      </c>
      <c r="S11" s="60">
        <v>2330</v>
      </c>
      <c r="T11" s="61">
        <f>P11*Q11</f>
        <v>1247.0569024522308</v>
      </c>
      <c r="U11" s="136">
        <v>5</v>
      </c>
      <c r="V11" s="132">
        <f>P11*R11</f>
        <v>986.0631924002578</v>
      </c>
      <c r="W11" s="135">
        <v>2</v>
      </c>
      <c r="X11" s="134">
        <f>P11*S11</f>
        <v>911.7171580526193</v>
      </c>
      <c r="Y11" s="135">
        <v>4</v>
      </c>
      <c r="Z11" s="67">
        <f>U11+W11+Y11-(MAX(U11,W11,Y11))</f>
        <v>6</v>
      </c>
      <c r="AA11" s="68">
        <f>Z11</f>
        <v>6</v>
      </c>
      <c r="AB11" s="5"/>
      <c r="AC11" s="5"/>
      <c r="AD11" s="45"/>
    </row>
    <row r="12" spans="1:30" ht="15" customHeight="1" thickBot="1">
      <c r="A12" s="69">
        <v>5</v>
      </c>
      <c r="B12" s="70" t="s">
        <v>45</v>
      </c>
      <c r="C12" s="71" t="s">
        <v>46</v>
      </c>
      <c r="D12" s="72" t="s">
        <v>47</v>
      </c>
      <c r="E12" s="73" t="s">
        <v>48</v>
      </c>
      <c r="F12" s="74" t="s">
        <v>49</v>
      </c>
      <c r="G12" s="75">
        <v>620</v>
      </c>
      <c r="H12" s="76">
        <v>0.237</v>
      </c>
      <c r="I12" s="77">
        <v>3.73</v>
      </c>
      <c r="J12" s="78">
        <f>G12*SQRT(H12)/(456*POWER(I12,1/3))</f>
        <v>0.42680687776835163</v>
      </c>
      <c r="K12" s="78">
        <f>IF(J12&gt;1,J12/J12^(2*LOG10(J12)),J12*J12^(2*LOG10(J12)))</f>
        <v>0.8011042406209008</v>
      </c>
      <c r="L12" s="79">
        <v>0</v>
      </c>
      <c r="M12" s="79">
        <v>0</v>
      </c>
      <c r="N12" s="79">
        <v>0</v>
      </c>
      <c r="O12" s="80">
        <v>85</v>
      </c>
      <c r="P12" s="78">
        <f>K12-(O12/200)</f>
        <v>0.3761042406209008</v>
      </c>
      <c r="Q12" s="81">
        <v>3308</v>
      </c>
      <c r="R12" s="82">
        <v>3412</v>
      </c>
      <c r="S12" s="83">
        <v>2595</v>
      </c>
      <c r="T12" s="84">
        <f>P12*Q12</f>
        <v>1244.1528279739398</v>
      </c>
      <c r="U12" s="137">
        <v>4</v>
      </c>
      <c r="V12" s="138">
        <f>P12*R12</f>
        <v>1283.2676689985135</v>
      </c>
      <c r="W12" s="139">
        <v>5</v>
      </c>
      <c r="X12" s="140">
        <f>P12*S12</f>
        <v>975.9905044112376</v>
      </c>
      <c r="Y12" s="141">
        <v>5</v>
      </c>
      <c r="Z12" s="89">
        <f>U12+W12+Y12-(MAX(U12,W12,Y12))</f>
        <v>9</v>
      </c>
      <c r="AA12" s="90">
        <f>Z12</f>
        <v>9</v>
      </c>
      <c r="AB12" s="5"/>
      <c r="AC12" s="5"/>
      <c r="AD12" s="45"/>
    </row>
    <row r="14" spans="1:24" ht="20.25">
      <c r="A14" s="2" t="s">
        <v>55</v>
      </c>
      <c r="B14" s="2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0.25">
      <c r="A15" s="2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8:29" ht="13.5" thickBot="1">
      <c r="AB16" s="5"/>
      <c r="AC16" s="5"/>
    </row>
    <row r="17" spans="1:29" ht="12.75" customHeight="1" thickBot="1">
      <c r="A17" s="6" t="s">
        <v>3</v>
      </c>
      <c r="B17" s="7" t="s">
        <v>4</v>
      </c>
      <c r="C17" s="7" t="s">
        <v>5</v>
      </c>
      <c r="D17" s="7" t="s">
        <v>6</v>
      </c>
      <c r="E17" s="7" t="s">
        <v>7</v>
      </c>
      <c r="F17" s="7" t="s">
        <v>8</v>
      </c>
      <c r="G17" s="8" t="s">
        <v>9</v>
      </c>
      <c r="H17" s="8" t="s">
        <v>10</v>
      </c>
      <c r="I17" s="9" t="s">
        <v>11</v>
      </c>
      <c r="J17" s="10" t="s">
        <v>12</v>
      </c>
      <c r="K17" s="10" t="s">
        <v>13</v>
      </c>
      <c r="L17" s="11" t="s">
        <v>14</v>
      </c>
      <c r="M17" s="11"/>
      <c r="N17" s="11"/>
      <c r="O17" s="10" t="s">
        <v>15</v>
      </c>
      <c r="P17" s="10" t="s">
        <v>16</v>
      </c>
      <c r="Q17" s="12" t="s">
        <v>17</v>
      </c>
      <c r="R17" s="12"/>
      <c r="S17" s="13"/>
      <c r="T17" s="14" t="s">
        <v>18</v>
      </c>
      <c r="U17" s="15"/>
      <c r="V17" s="15"/>
      <c r="W17" s="15"/>
      <c r="X17" s="15"/>
      <c r="Y17" s="15"/>
      <c r="Z17" s="10" t="s">
        <v>19</v>
      </c>
      <c r="AA17" s="16" t="s">
        <v>20</v>
      </c>
      <c r="AB17" s="5"/>
      <c r="AC17" s="5"/>
    </row>
    <row r="18" spans="1:29" ht="15" thickBot="1">
      <c r="A18" s="6"/>
      <c r="B18" s="7"/>
      <c r="C18" s="7"/>
      <c r="D18" s="7"/>
      <c r="E18" s="7"/>
      <c r="F18" s="7"/>
      <c r="G18" s="17" t="s">
        <v>21</v>
      </c>
      <c r="H18" s="17" t="s">
        <v>22</v>
      </c>
      <c r="I18" s="17" t="s">
        <v>23</v>
      </c>
      <c r="J18" s="10"/>
      <c r="K18" s="10"/>
      <c r="L18" s="18" t="s">
        <v>24</v>
      </c>
      <c r="M18" s="18" t="s">
        <v>25</v>
      </c>
      <c r="N18" s="18" t="s">
        <v>26</v>
      </c>
      <c r="O18" s="10"/>
      <c r="P18" s="10"/>
      <c r="Q18" s="19" t="s">
        <v>27</v>
      </c>
      <c r="R18" s="19" t="s">
        <v>28</v>
      </c>
      <c r="S18" s="20" t="s">
        <v>29</v>
      </c>
      <c r="T18" s="21" t="s">
        <v>24</v>
      </c>
      <c r="U18" s="91" t="s">
        <v>30</v>
      </c>
      <c r="V18" s="18" t="s">
        <v>25</v>
      </c>
      <c r="W18" s="18" t="s">
        <v>30</v>
      </c>
      <c r="X18" s="18" t="s">
        <v>26</v>
      </c>
      <c r="Y18" s="18" t="s">
        <v>30</v>
      </c>
      <c r="Z18" s="10"/>
      <c r="AA18" s="16"/>
      <c r="AB18" s="5"/>
      <c r="AC18" s="5"/>
    </row>
    <row r="19" spans="1:30" ht="15" customHeight="1">
      <c r="A19" s="23">
        <v>1</v>
      </c>
      <c r="B19" s="47" t="s">
        <v>56</v>
      </c>
      <c r="C19" s="48" t="s">
        <v>57</v>
      </c>
      <c r="D19" s="49" t="s">
        <v>47</v>
      </c>
      <c r="E19" s="50" t="s">
        <v>58</v>
      </c>
      <c r="F19" s="51" t="s">
        <v>49</v>
      </c>
      <c r="G19" s="92">
        <v>1100</v>
      </c>
      <c r="H19" s="93">
        <v>0.855</v>
      </c>
      <c r="I19" s="94">
        <v>16.63</v>
      </c>
      <c r="J19" s="55">
        <f>G19*SQRT(H19)/(456*POWER(I19,1/3))</f>
        <v>0.8738699729009216</v>
      </c>
      <c r="K19" s="55">
        <f>IF(J19&gt;1,J19/J19^(2*LOG10(J19)),J19*J19^(2*LOG10(J19)))</f>
        <v>0.887776750451943</v>
      </c>
      <c r="L19" s="56">
        <v>0</v>
      </c>
      <c r="M19" s="56">
        <v>0</v>
      </c>
      <c r="N19" s="56">
        <v>0</v>
      </c>
      <c r="O19" s="57">
        <v>89.33</v>
      </c>
      <c r="P19" s="55">
        <f>K19-(O19/200)</f>
        <v>0.44112675045194305</v>
      </c>
      <c r="Q19" s="58">
        <v>1497</v>
      </c>
      <c r="R19" s="58">
        <v>1396</v>
      </c>
      <c r="S19" s="95">
        <v>1695</v>
      </c>
      <c r="T19" s="142">
        <f>P19*Q19</f>
        <v>660.3667454265587</v>
      </c>
      <c r="U19" s="41">
        <v>1</v>
      </c>
      <c r="V19" s="42">
        <f>P19*R19</f>
        <v>615.8129436309125</v>
      </c>
      <c r="W19" s="41">
        <v>1</v>
      </c>
      <c r="X19" s="42">
        <f>P19*S19</f>
        <v>747.7098420160435</v>
      </c>
      <c r="Y19" s="97">
        <v>4</v>
      </c>
      <c r="Z19" s="67">
        <f>U19+W19+Y19-(MAX(U19,W19,Y19))</f>
        <v>2</v>
      </c>
      <c r="AA19" s="68">
        <f>Z19</f>
        <v>2</v>
      </c>
      <c r="AB19" s="5"/>
      <c r="AC19" s="5"/>
      <c r="AD19" s="45"/>
    </row>
    <row r="20" spans="1:30" ht="15" customHeight="1">
      <c r="A20" s="46">
        <v>2</v>
      </c>
      <c r="B20" s="47" t="s">
        <v>85</v>
      </c>
      <c r="C20" s="48" t="s">
        <v>86</v>
      </c>
      <c r="D20" s="49" t="s">
        <v>47</v>
      </c>
      <c r="E20" s="50" t="s">
        <v>62</v>
      </c>
      <c r="F20" s="51" t="s">
        <v>35</v>
      </c>
      <c r="G20" s="92">
        <v>860</v>
      </c>
      <c r="H20" s="93">
        <v>0.7076</v>
      </c>
      <c r="I20" s="94">
        <v>9.2</v>
      </c>
      <c r="J20" s="55">
        <f>G20*SQRT(H20)/(456*POWER(I20,1/3))</f>
        <v>0.7571203364127833</v>
      </c>
      <c r="K20" s="55">
        <f>IF(J20&gt;1,J20/J20^(2*LOG10(J20)),J20*J20^(2*LOG10(J20)))</f>
        <v>0.8097801910034438</v>
      </c>
      <c r="L20" s="56">
        <v>0</v>
      </c>
      <c r="M20" s="56">
        <v>0</v>
      </c>
      <c r="N20" s="56">
        <v>0</v>
      </c>
      <c r="O20" s="57">
        <v>92.67</v>
      </c>
      <c r="P20" s="55">
        <f>K20-(O20/200)</f>
        <v>0.3464301910034438</v>
      </c>
      <c r="Q20" s="58">
        <v>2060</v>
      </c>
      <c r="R20" s="58">
        <v>2358</v>
      </c>
      <c r="S20" s="95">
        <v>1952</v>
      </c>
      <c r="T20" s="96">
        <f>P20*Q20</f>
        <v>713.6461934670942</v>
      </c>
      <c r="U20" s="66">
        <v>2</v>
      </c>
      <c r="V20" s="65">
        <f>P20*R20</f>
        <v>816.8823903861205</v>
      </c>
      <c r="W20" s="98">
        <v>3</v>
      </c>
      <c r="X20" s="65">
        <f>P20*S20</f>
        <v>676.2317328387223</v>
      </c>
      <c r="Y20" s="66">
        <v>1</v>
      </c>
      <c r="Z20" s="67">
        <f>U20+W20+Y20-(MAX(U20,W20,Y20))</f>
        <v>3</v>
      </c>
      <c r="AA20" s="68">
        <f>Z20</f>
        <v>3</v>
      </c>
      <c r="AB20" s="5"/>
      <c r="AC20" s="5"/>
      <c r="AD20" s="45"/>
    </row>
    <row r="21" spans="1:30" ht="15" customHeight="1">
      <c r="A21" s="46">
        <v>3</v>
      </c>
      <c r="B21" s="47" t="s">
        <v>63</v>
      </c>
      <c r="C21" s="48" t="s">
        <v>64</v>
      </c>
      <c r="D21" s="49" t="s">
        <v>47</v>
      </c>
      <c r="E21" s="99" t="s">
        <v>65</v>
      </c>
      <c r="F21" s="51" t="s">
        <v>35</v>
      </c>
      <c r="G21" s="92">
        <v>890</v>
      </c>
      <c r="H21" s="93">
        <v>1</v>
      </c>
      <c r="I21" s="94">
        <v>13</v>
      </c>
      <c r="J21" s="55">
        <f>G21*SQRT(H21)/(456*POWER(I21,1/3))</f>
        <v>0.8300623455084677</v>
      </c>
      <c r="K21" s="55">
        <f>IF(J21&gt;1,J21/J21^(2*LOG10(J21)),J21*J21^(2*LOG10(J21)))</f>
        <v>0.8554544043742547</v>
      </c>
      <c r="L21" s="56">
        <v>0</v>
      </c>
      <c r="M21" s="56">
        <v>0</v>
      </c>
      <c r="N21" s="56">
        <v>0</v>
      </c>
      <c r="O21" s="57">
        <v>86.67</v>
      </c>
      <c r="P21" s="55">
        <f>K21-(O21/200)</f>
        <v>0.42210440437425467</v>
      </c>
      <c r="Q21" s="58">
        <v>2018</v>
      </c>
      <c r="R21" s="58">
        <v>1790</v>
      </c>
      <c r="S21" s="95">
        <v>1866</v>
      </c>
      <c r="T21" s="96">
        <f>P21*Q21</f>
        <v>851.806688027246</v>
      </c>
      <c r="U21" s="66">
        <v>3</v>
      </c>
      <c r="V21" s="65">
        <f>P21*R21</f>
        <v>755.5668838299158</v>
      </c>
      <c r="W21" s="66">
        <v>2</v>
      </c>
      <c r="X21" s="65">
        <f>P21*S21</f>
        <v>787.6468185623593</v>
      </c>
      <c r="Y21" s="98">
        <v>5</v>
      </c>
      <c r="Z21" s="67">
        <f>U21+W21+Y21-(MAX(U21,W21,Y21))</f>
        <v>5</v>
      </c>
      <c r="AA21" s="68">
        <f>Z21</f>
        <v>5</v>
      </c>
      <c r="AB21" s="5"/>
      <c r="AC21" s="5"/>
      <c r="AD21" s="45"/>
    </row>
    <row r="22" spans="1:30" ht="15" customHeight="1">
      <c r="A22" s="46">
        <v>4</v>
      </c>
      <c r="B22" s="47" t="s">
        <v>66</v>
      </c>
      <c r="C22" s="48" t="s">
        <v>67</v>
      </c>
      <c r="D22" s="100" t="s">
        <v>68</v>
      </c>
      <c r="E22" s="50" t="s">
        <v>69</v>
      </c>
      <c r="F22" s="51" t="s">
        <v>70</v>
      </c>
      <c r="G22" s="92">
        <v>970</v>
      </c>
      <c r="H22" s="93">
        <v>0.446</v>
      </c>
      <c r="I22" s="94">
        <v>6.07</v>
      </c>
      <c r="J22" s="55">
        <f>G22*SQRT(H22)/(456*POWER(I22,1/3))</f>
        <v>0.778773964343038</v>
      </c>
      <c r="K22" s="55">
        <f>IF(J22&gt;1,J22/J22^(2*LOG10(J22)),J22*J22^(2*LOG10(J22)))</f>
        <v>0.8222320128617236</v>
      </c>
      <c r="L22" s="56">
        <v>0</v>
      </c>
      <c r="M22" s="56">
        <v>0</v>
      </c>
      <c r="N22" s="56">
        <v>0</v>
      </c>
      <c r="O22" s="57">
        <v>90.33</v>
      </c>
      <c r="P22" s="55">
        <f>K22-(O22/200)</f>
        <v>0.37058201286172365</v>
      </c>
      <c r="Q22" s="58">
        <v>2327</v>
      </c>
      <c r="R22" s="58">
        <v>3069</v>
      </c>
      <c r="S22" s="95">
        <v>1830</v>
      </c>
      <c r="T22" s="96">
        <f>P22*Q22</f>
        <v>862.344343929231</v>
      </c>
      <c r="U22" s="66">
        <v>4</v>
      </c>
      <c r="V22" s="65">
        <f>P22*R22</f>
        <v>1137.31619747263</v>
      </c>
      <c r="W22" s="98">
        <v>5</v>
      </c>
      <c r="X22" s="65">
        <f>P22*S22</f>
        <v>678.1650835369543</v>
      </c>
      <c r="Y22" s="66">
        <v>2</v>
      </c>
      <c r="Z22" s="67">
        <f>U22+W22+Y22-(MAX(U22,W22,Y22))</f>
        <v>6</v>
      </c>
      <c r="AA22" s="68">
        <f>Z22</f>
        <v>6</v>
      </c>
      <c r="AB22" s="5"/>
      <c r="AC22" s="5"/>
      <c r="AD22" s="45"/>
    </row>
    <row r="23" spans="1:30" ht="15" customHeight="1">
      <c r="A23" s="46">
        <v>5</v>
      </c>
      <c r="B23" s="47" t="s">
        <v>59</v>
      </c>
      <c r="C23" s="48" t="s">
        <v>60</v>
      </c>
      <c r="D23" s="49" t="s">
        <v>61</v>
      </c>
      <c r="E23" s="50" t="s">
        <v>62</v>
      </c>
      <c r="F23" s="51" t="s">
        <v>35</v>
      </c>
      <c r="G23" s="92">
        <v>860</v>
      </c>
      <c r="H23" s="93">
        <v>0.762</v>
      </c>
      <c r="I23" s="94">
        <v>14</v>
      </c>
      <c r="J23" s="55">
        <f>G23*SQRT(H23)/(456*POWER(I23,1/3))</f>
        <v>0.6830750391564141</v>
      </c>
      <c r="K23" s="55">
        <f>IF(J23&gt;1,J23/J23^(2*LOG10(J23)),J23*J23^(2*LOG10(J23)))</f>
        <v>0.7749431192411101</v>
      </c>
      <c r="L23" s="56">
        <v>0</v>
      </c>
      <c r="M23" s="56">
        <v>0</v>
      </c>
      <c r="N23" s="56">
        <v>0</v>
      </c>
      <c r="O23" s="57">
        <v>93.67</v>
      </c>
      <c r="P23" s="55">
        <f>K23-(O23/200)</f>
        <v>0.30659311924111016</v>
      </c>
      <c r="Q23" s="58">
        <v>2976</v>
      </c>
      <c r="R23" s="58">
        <v>2976</v>
      </c>
      <c r="S23" s="95">
        <v>2395</v>
      </c>
      <c r="T23" s="96">
        <f>P23*Q23</f>
        <v>912.4211228615438</v>
      </c>
      <c r="U23" s="98">
        <v>5</v>
      </c>
      <c r="V23" s="65">
        <f>P23*R23</f>
        <v>912.4211228615438</v>
      </c>
      <c r="W23" s="66">
        <v>4</v>
      </c>
      <c r="X23" s="65">
        <f>P23*S23</f>
        <v>734.2905205824588</v>
      </c>
      <c r="Y23" s="66">
        <v>3</v>
      </c>
      <c r="Z23" s="67">
        <f>U23+W23+Y23-(MAX(U23,W23,Y23))</f>
        <v>7</v>
      </c>
      <c r="AA23" s="68">
        <f>Z23</f>
        <v>7</v>
      </c>
      <c r="AB23" s="5"/>
      <c r="AC23" s="5"/>
      <c r="AD23" s="45"/>
    </row>
    <row r="24" spans="1:30" ht="15" customHeight="1">
      <c r="A24" s="46">
        <v>6</v>
      </c>
      <c r="B24" s="47" t="s">
        <v>78</v>
      </c>
      <c r="C24" s="101" t="s">
        <v>79</v>
      </c>
      <c r="D24" s="102" t="s">
        <v>80</v>
      </c>
      <c r="E24" s="103" t="s">
        <v>81</v>
      </c>
      <c r="F24" s="104" t="s">
        <v>82</v>
      </c>
      <c r="G24" s="92">
        <v>990</v>
      </c>
      <c r="H24" s="93">
        <v>1.146</v>
      </c>
      <c r="I24" s="94">
        <v>13.5</v>
      </c>
      <c r="J24" s="55">
        <f>G24*SQRT(H24)/(456*POWER(I24,1/3))</f>
        <v>0.9760784802388843</v>
      </c>
      <c r="K24" s="55">
        <f>IF(J24&gt;1,J24/J24^(2*LOG10(J24)),J24*J24^(2*LOG10(J24)))</f>
        <v>0.976575623092412</v>
      </c>
      <c r="L24" s="56">
        <v>0</v>
      </c>
      <c r="M24" s="56">
        <v>0</v>
      </c>
      <c r="N24" s="56">
        <v>0</v>
      </c>
      <c r="O24" s="57">
        <v>91</v>
      </c>
      <c r="P24" s="55">
        <f>K24-(O24/200)</f>
        <v>0.521575623092412</v>
      </c>
      <c r="Q24" s="58">
        <v>3262</v>
      </c>
      <c r="R24" s="58">
        <v>3780</v>
      </c>
      <c r="S24" s="95">
        <v>3075</v>
      </c>
      <c r="T24" s="96">
        <f>P24*Q24</f>
        <v>1701.379682527448</v>
      </c>
      <c r="U24" s="98">
        <v>8</v>
      </c>
      <c r="V24" s="65">
        <f>P24*R24</f>
        <v>1971.5558552893174</v>
      </c>
      <c r="W24" s="66">
        <v>7</v>
      </c>
      <c r="X24" s="65">
        <f>P24*S24</f>
        <v>1603.8450410091668</v>
      </c>
      <c r="Y24" s="66">
        <v>6</v>
      </c>
      <c r="Z24" s="67">
        <f>U24+W24+Y24-(MAX(U24,W24,Y24))</f>
        <v>13</v>
      </c>
      <c r="AA24" s="68">
        <f>Z24</f>
        <v>13</v>
      </c>
      <c r="AB24" s="5"/>
      <c r="AC24" s="5"/>
      <c r="AD24" s="45"/>
    </row>
    <row r="25" spans="1:30" ht="15" customHeight="1">
      <c r="A25" s="46">
        <v>7</v>
      </c>
      <c r="B25" s="105" t="s">
        <v>76</v>
      </c>
      <c r="C25" s="106" t="s">
        <v>77</v>
      </c>
      <c r="D25" s="107" t="s">
        <v>68</v>
      </c>
      <c r="E25" s="108" t="s">
        <v>65</v>
      </c>
      <c r="F25" s="109" t="s">
        <v>35</v>
      </c>
      <c r="G25" s="110">
        <v>890</v>
      </c>
      <c r="H25" s="111">
        <v>0.98</v>
      </c>
      <c r="I25" s="112">
        <v>13.2</v>
      </c>
      <c r="J25" s="55">
        <f>G25*SQRT(H25)/(456*POWER(I25,1/3))</f>
        <v>0.8175485603151806</v>
      </c>
      <c r="K25" s="55">
        <f>IF(J25&gt;1,J25/J25^(2*LOG10(J25)),J25*J25^(2*LOG10(J25)))</f>
        <v>0.846878901129021</v>
      </c>
      <c r="L25" s="56">
        <v>0</v>
      </c>
      <c r="M25" s="56">
        <v>0</v>
      </c>
      <c r="N25" s="56">
        <v>0</v>
      </c>
      <c r="O25" s="113">
        <v>88</v>
      </c>
      <c r="P25" s="55">
        <f>K25-(O25/200)</f>
        <v>0.406878901129021</v>
      </c>
      <c r="Q25" s="114">
        <v>2316</v>
      </c>
      <c r="R25" s="114">
        <v>5670</v>
      </c>
      <c r="S25" s="115">
        <v>5670</v>
      </c>
      <c r="T25" s="96">
        <f>P25*Q25</f>
        <v>942.3315350148126</v>
      </c>
      <c r="U25" s="66">
        <v>6</v>
      </c>
      <c r="V25" s="65">
        <f>P25*R25</f>
        <v>2307.0033694015488</v>
      </c>
      <c r="W25" s="98">
        <v>8</v>
      </c>
      <c r="X25" s="65">
        <f>P25*S25</f>
        <v>2307.0033694015488</v>
      </c>
      <c r="Y25" s="66">
        <v>7</v>
      </c>
      <c r="Z25" s="67">
        <f>U25+W25+Y25-(MAX(U25,W25,Y25))</f>
        <v>13</v>
      </c>
      <c r="AA25" s="68">
        <f>Z25</f>
        <v>13</v>
      </c>
      <c r="AB25" s="5"/>
      <c r="AC25" s="5"/>
      <c r="AD25" s="45"/>
    </row>
    <row r="26" spans="1:30" ht="15" customHeight="1" thickBot="1">
      <c r="A26" s="69">
        <v>8</v>
      </c>
      <c r="B26" s="116" t="s">
        <v>71</v>
      </c>
      <c r="C26" s="117" t="s">
        <v>72</v>
      </c>
      <c r="D26" s="118" t="s">
        <v>73</v>
      </c>
      <c r="E26" s="119" t="s">
        <v>74</v>
      </c>
      <c r="F26" s="120" t="s">
        <v>75</v>
      </c>
      <c r="G26" s="121">
        <v>656</v>
      </c>
      <c r="H26" s="122">
        <v>0.5279</v>
      </c>
      <c r="I26" s="123">
        <v>4.6</v>
      </c>
      <c r="J26" s="78">
        <f>G26*SQRT(H26)/(456*POWER(I26,1/3))</f>
        <v>0.6284859169226751</v>
      </c>
      <c r="K26" s="78">
        <f>IF(J26&gt;1,J26/J26^(2*LOG10(J26)),J26*J26^(2*LOG10(J26)))</f>
        <v>0.7579925207545621</v>
      </c>
      <c r="L26" s="79">
        <v>0</v>
      </c>
      <c r="M26" s="79">
        <v>0</v>
      </c>
      <c r="N26" s="79">
        <v>0</v>
      </c>
      <c r="O26" s="80">
        <v>84.67</v>
      </c>
      <c r="P26" s="78">
        <f>K26-(O26/200)</f>
        <v>0.33464252075456213</v>
      </c>
      <c r="Q26" s="81">
        <v>3849</v>
      </c>
      <c r="R26" s="81">
        <v>5670</v>
      </c>
      <c r="S26" s="124">
        <v>8505</v>
      </c>
      <c r="T26" s="125">
        <f>P26*Q26</f>
        <v>1288.0390623843095</v>
      </c>
      <c r="U26" s="87">
        <v>7</v>
      </c>
      <c r="V26" s="88">
        <f>P26*R26</f>
        <v>1897.4230926783673</v>
      </c>
      <c r="W26" s="87">
        <v>6</v>
      </c>
      <c r="X26" s="88">
        <f>P26*S26</f>
        <v>2846.134639017551</v>
      </c>
      <c r="Y26" s="126">
        <v>8</v>
      </c>
      <c r="Z26" s="89">
        <f>U26+W26+Y26-(MAX(U26,W26,Y26))</f>
        <v>13</v>
      </c>
      <c r="AA26" s="90">
        <f>Z26</f>
        <v>13</v>
      </c>
      <c r="AB26" s="5"/>
      <c r="AC26" s="5"/>
      <c r="AD26" s="45"/>
    </row>
  </sheetData>
  <mergeCells count="34"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  <mergeCell ref="K6:K7"/>
    <mergeCell ref="L6:N6"/>
    <mergeCell ref="O6:O7"/>
    <mergeCell ref="P6:P7"/>
    <mergeCell ref="Q6:S6"/>
    <mergeCell ref="T6:Y6"/>
    <mergeCell ref="Z6:Z7"/>
    <mergeCell ref="AA6:AA7"/>
    <mergeCell ref="A14:B15"/>
    <mergeCell ref="A17:A18"/>
    <mergeCell ref="B17:B18"/>
    <mergeCell ref="C17:C18"/>
    <mergeCell ref="D17:D18"/>
    <mergeCell ref="E17:E18"/>
    <mergeCell ref="F17:F18"/>
    <mergeCell ref="J17:J18"/>
    <mergeCell ref="K17:K18"/>
    <mergeCell ref="L17:N17"/>
    <mergeCell ref="O17:O18"/>
    <mergeCell ref="P17:P18"/>
    <mergeCell ref="Q17:S17"/>
    <mergeCell ref="T17:Y17"/>
    <mergeCell ref="Z17:Z18"/>
    <mergeCell ref="AA17:AA18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E44" sqref="E44"/>
    </sheetView>
  </sheetViews>
  <sheetFormatPr defaultColWidth="9.00390625" defaultRowHeight="12.75"/>
  <cols>
    <col min="2" max="2" width="21.75390625" style="0" customWidth="1"/>
    <col min="4" max="4" width="19.75390625" style="0" customWidth="1"/>
    <col min="5" max="5" width="36.125" style="0" customWidth="1"/>
  </cols>
  <sheetData>
    <row r="1" spans="1:11" ht="1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0.25">
      <c r="A3" s="2" t="s">
        <v>87</v>
      </c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</row>
    <row r="5" spans="14:15" ht="13.5" thickBot="1">
      <c r="N5" s="5"/>
      <c r="O5" s="5"/>
    </row>
    <row r="6" spans="1:15" ht="12.75" customHeight="1" thickBot="1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9" t="s">
        <v>11</v>
      </c>
      <c r="J6" s="10" t="s">
        <v>12</v>
      </c>
      <c r="K6" s="10" t="s">
        <v>13</v>
      </c>
      <c r="L6" s="143" t="s">
        <v>17</v>
      </c>
      <c r="M6" s="144" t="s">
        <v>88</v>
      </c>
      <c r="N6" s="5"/>
      <c r="O6" s="5"/>
    </row>
    <row r="7" spans="1:15" ht="15" thickBot="1">
      <c r="A7" s="145"/>
      <c r="B7" s="146"/>
      <c r="C7" s="146"/>
      <c r="D7" s="146"/>
      <c r="E7" s="146"/>
      <c r="F7" s="146"/>
      <c r="G7" s="147" t="s">
        <v>21</v>
      </c>
      <c r="H7" s="147" t="s">
        <v>22</v>
      </c>
      <c r="I7" s="147" t="s">
        <v>23</v>
      </c>
      <c r="J7" s="148"/>
      <c r="K7" s="148"/>
      <c r="L7" s="149"/>
      <c r="M7" s="150"/>
      <c r="N7" s="5"/>
      <c r="O7" s="5"/>
    </row>
    <row r="8" spans="1:16" ht="15" customHeight="1">
      <c r="A8" s="23">
        <v>1</v>
      </c>
      <c r="B8" s="24" t="s">
        <v>36</v>
      </c>
      <c r="C8" s="127" t="s">
        <v>37</v>
      </c>
      <c r="D8" s="26" t="s">
        <v>38</v>
      </c>
      <c r="E8" s="26" t="s">
        <v>39</v>
      </c>
      <c r="F8" s="128" t="s">
        <v>40</v>
      </c>
      <c r="G8" s="29">
        <v>950</v>
      </c>
      <c r="H8" s="30">
        <v>0.39</v>
      </c>
      <c r="I8" s="31">
        <v>3.36</v>
      </c>
      <c r="J8" s="32">
        <f aca="true" t="shared" si="0" ref="J8:J15">G8*SQRT(H8)/(456*POWER(I8,1/3))</f>
        <v>0.8686496326782525</v>
      </c>
      <c r="K8" s="151">
        <f aca="true" t="shared" si="1" ref="K8:K15">IF(J8&gt;1,J8/J8^(2*LOG10(J8)),J8*J8^(2*LOG10(J8)))</f>
        <v>0.8837401705585127</v>
      </c>
      <c r="L8" s="152">
        <v>1834</v>
      </c>
      <c r="M8" s="153">
        <f aca="true" t="shared" si="2" ref="M8:M15">K8*L8</f>
        <v>1620.7794728043123</v>
      </c>
      <c r="N8" s="5"/>
      <c r="O8" s="5"/>
      <c r="P8" s="45"/>
    </row>
    <row r="9" spans="1:16" ht="15" customHeight="1">
      <c r="A9" s="46">
        <v>2</v>
      </c>
      <c r="B9" s="154" t="s">
        <v>56</v>
      </c>
      <c r="C9" s="155" t="s">
        <v>57</v>
      </c>
      <c r="D9" s="156" t="s">
        <v>47</v>
      </c>
      <c r="E9" s="156" t="s">
        <v>58</v>
      </c>
      <c r="F9" s="51" t="s">
        <v>49</v>
      </c>
      <c r="G9" s="92">
        <v>1100</v>
      </c>
      <c r="H9" s="93">
        <v>0.855</v>
      </c>
      <c r="I9" s="94">
        <v>16.63</v>
      </c>
      <c r="J9" s="55">
        <f t="shared" si="0"/>
        <v>0.8738699729009216</v>
      </c>
      <c r="K9" s="157">
        <f t="shared" si="1"/>
        <v>0.887776750451943</v>
      </c>
      <c r="L9" s="158">
        <v>1872</v>
      </c>
      <c r="M9" s="159">
        <f t="shared" si="2"/>
        <v>1661.9180768460374</v>
      </c>
      <c r="N9" s="5"/>
      <c r="O9" s="5"/>
      <c r="P9" s="45"/>
    </row>
    <row r="10" spans="1:16" ht="15" customHeight="1">
      <c r="A10" s="46">
        <v>3</v>
      </c>
      <c r="B10" s="154" t="s">
        <v>66</v>
      </c>
      <c r="C10" s="155" t="s">
        <v>67</v>
      </c>
      <c r="D10" s="160" t="s">
        <v>68</v>
      </c>
      <c r="E10" s="156" t="s">
        <v>69</v>
      </c>
      <c r="F10" s="51" t="s">
        <v>70</v>
      </c>
      <c r="G10" s="92">
        <v>970</v>
      </c>
      <c r="H10" s="93">
        <v>0.446</v>
      </c>
      <c r="I10" s="94">
        <v>6.07</v>
      </c>
      <c r="J10" s="55">
        <f t="shared" si="0"/>
        <v>0.778773964343038</v>
      </c>
      <c r="K10" s="157">
        <f t="shared" si="1"/>
        <v>0.8222320128617236</v>
      </c>
      <c r="L10" s="158">
        <v>2208</v>
      </c>
      <c r="M10" s="159">
        <f t="shared" si="2"/>
        <v>1815.488284398686</v>
      </c>
      <c r="N10" s="5"/>
      <c r="O10" s="5"/>
      <c r="P10" s="45"/>
    </row>
    <row r="11" spans="1:16" ht="15" customHeight="1">
      <c r="A11" s="46">
        <v>4</v>
      </c>
      <c r="B11" s="154" t="s">
        <v>63</v>
      </c>
      <c r="C11" s="155" t="s">
        <v>64</v>
      </c>
      <c r="D11" s="156" t="s">
        <v>47</v>
      </c>
      <c r="E11" s="156" t="s">
        <v>65</v>
      </c>
      <c r="F11" s="51" t="s">
        <v>35</v>
      </c>
      <c r="G11" s="92">
        <v>890</v>
      </c>
      <c r="H11" s="93">
        <v>1</v>
      </c>
      <c r="I11" s="94">
        <v>13</v>
      </c>
      <c r="J11" s="55">
        <f t="shared" si="0"/>
        <v>0.8300623455084677</v>
      </c>
      <c r="K11" s="157">
        <f t="shared" si="1"/>
        <v>0.8554544043742547</v>
      </c>
      <c r="L11" s="158">
        <v>2181</v>
      </c>
      <c r="M11" s="159">
        <f t="shared" si="2"/>
        <v>1865.7460559402496</v>
      </c>
      <c r="N11" s="5"/>
      <c r="O11" s="5"/>
      <c r="P11" s="45"/>
    </row>
    <row r="12" spans="1:16" ht="15" customHeight="1">
      <c r="A12" s="46">
        <v>5</v>
      </c>
      <c r="B12" s="154" t="s">
        <v>59</v>
      </c>
      <c r="C12" s="155" t="s">
        <v>60</v>
      </c>
      <c r="D12" s="156" t="s">
        <v>61</v>
      </c>
      <c r="E12" s="156" t="s">
        <v>62</v>
      </c>
      <c r="F12" s="51" t="s">
        <v>35</v>
      </c>
      <c r="G12" s="92">
        <v>860</v>
      </c>
      <c r="H12" s="93">
        <v>0.762</v>
      </c>
      <c r="I12" s="94">
        <v>14</v>
      </c>
      <c r="J12" s="55">
        <f t="shared" si="0"/>
        <v>0.6830750391564141</v>
      </c>
      <c r="K12" s="157">
        <f t="shared" si="1"/>
        <v>0.7749431192411101</v>
      </c>
      <c r="L12" s="158">
        <v>2600</v>
      </c>
      <c r="M12" s="159">
        <f t="shared" si="2"/>
        <v>2014.8521100268863</v>
      </c>
      <c r="N12" s="5"/>
      <c r="O12" s="5"/>
      <c r="P12" s="45"/>
    </row>
    <row r="13" spans="1:16" ht="15" customHeight="1">
      <c r="A13" s="46">
        <v>6</v>
      </c>
      <c r="B13" s="154" t="s">
        <v>45</v>
      </c>
      <c r="C13" s="155" t="s">
        <v>46</v>
      </c>
      <c r="D13" s="156" t="s">
        <v>47</v>
      </c>
      <c r="E13" s="156" t="s">
        <v>48</v>
      </c>
      <c r="F13" s="51" t="s">
        <v>49</v>
      </c>
      <c r="G13" s="52">
        <v>620</v>
      </c>
      <c r="H13" s="53">
        <v>0.237</v>
      </c>
      <c r="I13" s="54">
        <v>3.73</v>
      </c>
      <c r="J13" s="55">
        <f t="shared" si="0"/>
        <v>0.42680687776835163</v>
      </c>
      <c r="K13" s="157">
        <f t="shared" si="1"/>
        <v>0.8011042406209008</v>
      </c>
      <c r="L13" s="158">
        <v>2680</v>
      </c>
      <c r="M13" s="159">
        <f t="shared" si="2"/>
        <v>2146.9593648640143</v>
      </c>
      <c r="N13" s="5"/>
      <c r="O13" s="5"/>
      <c r="P13" s="45"/>
    </row>
    <row r="14" spans="1:16" ht="15" customHeight="1">
      <c r="A14" s="46">
        <v>7</v>
      </c>
      <c r="B14" s="154" t="s">
        <v>78</v>
      </c>
      <c r="C14" s="161" t="s">
        <v>79</v>
      </c>
      <c r="D14" s="162" t="s">
        <v>80</v>
      </c>
      <c r="E14" s="163" t="s">
        <v>81</v>
      </c>
      <c r="F14" s="104" t="s">
        <v>82</v>
      </c>
      <c r="G14" s="92">
        <v>990</v>
      </c>
      <c r="H14" s="93">
        <v>1.146</v>
      </c>
      <c r="I14" s="94">
        <v>13.5</v>
      </c>
      <c r="J14" s="55">
        <f t="shared" si="0"/>
        <v>0.9760784802388843</v>
      </c>
      <c r="K14" s="157">
        <f t="shared" si="1"/>
        <v>0.976575623092412</v>
      </c>
      <c r="L14" s="158">
        <v>3705</v>
      </c>
      <c r="M14" s="159">
        <f t="shared" si="2"/>
        <v>3618.2126835573863</v>
      </c>
      <c r="N14" s="5"/>
      <c r="O14" s="5"/>
      <c r="P14" s="45"/>
    </row>
    <row r="15" spans="1:16" ht="15" customHeight="1" thickBot="1">
      <c r="A15" s="69">
        <v>8</v>
      </c>
      <c r="B15" s="116" t="s">
        <v>76</v>
      </c>
      <c r="C15" s="164" t="s">
        <v>77</v>
      </c>
      <c r="D15" s="165" t="s">
        <v>68</v>
      </c>
      <c r="E15" s="166" t="s">
        <v>65</v>
      </c>
      <c r="F15" s="74" t="s">
        <v>35</v>
      </c>
      <c r="G15" s="121">
        <v>890</v>
      </c>
      <c r="H15" s="122">
        <v>0.98</v>
      </c>
      <c r="I15" s="123">
        <v>13.2</v>
      </c>
      <c r="J15" s="78">
        <f t="shared" si="0"/>
        <v>0.8175485603151806</v>
      </c>
      <c r="K15" s="167">
        <f t="shared" si="1"/>
        <v>0.846878901129021</v>
      </c>
      <c r="L15" s="168">
        <v>5670</v>
      </c>
      <c r="M15" s="169">
        <f t="shared" si="2"/>
        <v>4801.803369401549</v>
      </c>
      <c r="N15" s="5"/>
      <c r="O15" s="5"/>
      <c r="P15" s="45"/>
    </row>
  </sheetData>
  <mergeCells count="13">
    <mergeCell ref="K6:K7"/>
    <mergeCell ref="L6:L7"/>
    <mergeCell ref="M6:M7"/>
    <mergeCell ref="A1:K1"/>
    <mergeCell ref="A2:K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Jablotron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Kreisel</dc:creator>
  <cp:keywords/>
  <dc:description/>
  <cp:lastModifiedBy>Jiří Kreisel</cp:lastModifiedBy>
  <dcterms:created xsi:type="dcterms:W3CDTF">2008-06-24T12:18:55Z</dcterms:created>
  <dcterms:modified xsi:type="dcterms:W3CDTF">2008-06-24T12:25:43Z</dcterms:modified>
  <cp:category/>
  <cp:version/>
  <cp:contentType/>
  <cp:contentStatus/>
</cp:coreProperties>
</file>